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5" windowHeight="11640" tabRatio="836" activeTab="0"/>
  </bookViews>
  <sheets>
    <sheet name="Физкультура" sheetId="1" r:id="rId1"/>
    <sheet name="Таблица результатов  для сортир" sheetId="2" r:id="rId2"/>
  </sheets>
  <externalReferences>
    <externalReference r:id="rId5"/>
  </externalReferences>
  <definedNames>
    <definedName name="булево">'[1]Автодополнение'!$D$1:$D$2</definedName>
    <definedName name="диплом">'[1]Автодополнение'!$B$1:$B$2</definedName>
    <definedName name="класс">'[1]Автодополнение'!$C$1:$C$11</definedName>
    <definedName name="пол">'[1]Автодополнение'!$A$1:$A$2</definedName>
  </definedNames>
  <calcPr fullCalcOnLoad="1"/>
</workbook>
</file>

<file path=xl/sharedStrings.xml><?xml version="1.0" encoding="utf-8"?>
<sst xmlns="http://schemas.openxmlformats.org/spreadsheetml/2006/main" count="907" uniqueCount="210">
  <si>
    <t>жен.</t>
  </si>
  <si>
    <t>муж.</t>
  </si>
  <si>
    <t>Миллер</t>
  </si>
  <si>
    <t>Александр</t>
  </si>
  <si>
    <t>МБОУ "Азовская СОШ № 2"</t>
  </si>
  <si>
    <t>Алексей</t>
  </si>
  <si>
    <t>Никита</t>
  </si>
  <si>
    <t>Дарья</t>
  </si>
  <si>
    <t>Екатерина</t>
  </si>
  <si>
    <t>Алина</t>
  </si>
  <si>
    <t>Ангелина</t>
  </si>
  <si>
    <t>Долгополова</t>
  </si>
  <si>
    <t>Ульяна</t>
  </si>
  <si>
    <t>Елена</t>
  </si>
  <si>
    <t>Виктор</t>
  </si>
  <si>
    <t>Анастасия</t>
  </si>
  <si>
    <t>Ольга</t>
  </si>
  <si>
    <t>Евгения</t>
  </si>
  <si>
    <t>Иксанов</t>
  </si>
  <si>
    <t>Анатолий</t>
  </si>
  <si>
    <t>Арина</t>
  </si>
  <si>
    <t>Ильдар</t>
  </si>
  <si>
    <t>Ксения</t>
  </si>
  <si>
    <t>Анна</t>
  </si>
  <si>
    <t>Дубровник</t>
  </si>
  <si>
    <t>Константин</t>
  </si>
  <si>
    <t>Акинина</t>
  </si>
  <si>
    <t>Аксенов</t>
  </si>
  <si>
    <t>Моор</t>
  </si>
  <si>
    <t>Владислав</t>
  </si>
  <si>
    <t xml:space="preserve">Столярова </t>
  </si>
  <si>
    <t>Александра</t>
  </si>
  <si>
    <t>Алена</t>
  </si>
  <si>
    <t>Евгений</t>
  </si>
  <si>
    <t>МБОУ "Александровская СОШ"</t>
  </si>
  <si>
    <t>Иван</t>
  </si>
  <si>
    <t>Гавришев</t>
  </si>
  <si>
    <t>Валерий</t>
  </si>
  <si>
    <t>Юнкникель</t>
  </si>
  <si>
    <t>Кирилл</t>
  </si>
  <si>
    <t>Михаил</t>
  </si>
  <si>
    <t>Дмитрий</t>
  </si>
  <si>
    <t>Андрей</t>
  </si>
  <si>
    <t>Шнайдер</t>
  </si>
  <si>
    <t>Земляной</t>
  </si>
  <si>
    <t>Данил</t>
  </si>
  <si>
    <t>Визнер</t>
  </si>
  <si>
    <t>Шабуров</t>
  </si>
  <si>
    <t>Артём</t>
  </si>
  <si>
    <t>Ливинская</t>
  </si>
  <si>
    <t>Алеся</t>
  </si>
  <si>
    <t>Солодянников</t>
  </si>
  <si>
    <t>МБОУ "Берёзовская СОШ"</t>
  </si>
  <si>
    <t>Марина</t>
  </si>
  <si>
    <t>Вероника</t>
  </si>
  <si>
    <t>Москаленко</t>
  </si>
  <si>
    <t>Юлия</t>
  </si>
  <si>
    <t>Потапова</t>
  </si>
  <si>
    <t>Асель</t>
  </si>
  <si>
    <t>Дедова</t>
  </si>
  <si>
    <t>Клют</t>
  </si>
  <si>
    <t xml:space="preserve">Матюшин </t>
  </si>
  <si>
    <t>Даниэль</t>
  </si>
  <si>
    <t>Дедов</t>
  </si>
  <si>
    <t>Вайс</t>
  </si>
  <si>
    <t>Нуртаев</t>
  </si>
  <si>
    <t>Асхат</t>
  </si>
  <si>
    <t>Шишкин</t>
  </si>
  <si>
    <t>Сергей</t>
  </si>
  <si>
    <t xml:space="preserve">Булантаев </t>
  </si>
  <si>
    <t>Эльдар</t>
  </si>
  <si>
    <t xml:space="preserve">Федотова </t>
  </si>
  <si>
    <t>Алёна</t>
  </si>
  <si>
    <t>Илья</t>
  </si>
  <si>
    <t>МБОУ "Пахомовская ООШ"</t>
  </si>
  <si>
    <t>Дюсенбаев</t>
  </si>
  <si>
    <t>Данияр</t>
  </si>
  <si>
    <t>Мозуляко</t>
  </si>
  <si>
    <t>МБОУ "Приваленская СОШ"</t>
  </si>
  <si>
    <t>Виктория</t>
  </si>
  <si>
    <t>Любовь</t>
  </si>
  <si>
    <t>Добреля</t>
  </si>
  <si>
    <t>Гайдамака</t>
  </si>
  <si>
    <t>Захар</t>
  </si>
  <si>
    <t>Ведягин</t>
  </si>
  <si>
    <t>Василий</t>
  </si>
  <si>
    <t>Вагнер</t>
  </si>
  <si>
    <t>МБОУ "Гауфская СОШ им. О.Э.Зисса"</t>
  </si>
  <si>
    <t>Гвоздик</t>
  </si>
  <si>
    <t>Туленгутов</t>
  </si>
  <si>
    <t>Ерхан</t>
  </si>
  <si>
    <t>Яковлева</t>
  </si>
  <si>
    <t xml:space="preserve">Корольков </t>
  </si>
  <si>
    <t>Глеб</t>
  </si>
  <si>
    <t xml:space="preserve">Котов </t>
  </si>
  <si>
    <t>Станислав</t>
  </si>
  <si>
    <t>Гамершмидт</t>
  </si>
  <si>
    <t>Максим</t>
  </si>
  <si>
    <t>Клещеногов</t>
  </si>
  <si>
    <t xml:space="preserve">Михаил </t>
  </si>
  <si>
    <t>Коновалова</t>
  </si>
  <si>
    <t>Кымбат</t>
  </si>
  <si>
    <t>Абулбекова</t>
  </si>
  <si>
    <t>МБОУ "Пришибская СОШ"</t>
  </si>
  <si>
    <t>Пашкина</t>
  </si>
  <si>
    <t>Карина</t>
  </si>
  <si>
    <t>Шварц</t>
  </si>
  <si>
    <t>Жариков</t>
  </si>
  <si>
    <t>Власенко</t>
  </si>
  <si>
    <t>Кох</t>
  </si>
  <si>
    <t>МБОУ "Роза-Долинская ООШ"</t>
  </si>
  <si>
    <t>Биттугулова</t>
  </si>
  <si>
    <t>Аселя</t>
  </si>
  <si>
    <t>Светличная</t>
  </si>
  <si>
    <t>Тулепбергенов</t>
  </si>
  <si>
    <t>Жаслан</t>
  </si>
  <si>
    <t xml:space="preserve">Виталий </t>
  </si>
  <si>
    <t xml:space="preserve">Гужеля </t>
  </si>
  <si>
    <t>МБОУ "Серебропольская СОШ"</t>
  </si>
  <si>
    <t>Бондарева</t>
  </si>
  <si>
    <t xml:space="preserve">Винокуров </t>
  </si>
  <si>
    <t>Крункель</t>
  </si>
  <si>
    <t>Лилия</t>
  </si>
  <si>
    <t>Козлова</t>
  </si>
  <si>
    <t>Арапов</t>
  </si>
  <si>
    <t>7</t>
  </si>
  <si>
    <t>Иванова</t>
  </si>
  <si>
    <t>8</t>
  </si>
  <si>
    <t>9</t>
  </si>
  <si>
    <t>Давид</t>
  </si>
  <si>
    <t>Боткина</t>
  </si>
  <si>
    <t>Рувим</t>
  </si>
  <si>
    <t>Острянин</t>
  </si>
  <si>
    <t>Виталий</t>
  </si>
  <si>
    <t>Куандыков</t>
  </si>
  <si>
    <t xml:space="preserve">Жуковская </t>
  </si>
  <si>
    <t>МБОУ "Цветнопольская СОШ"</t>
  </si>
  <si>
    <t>Дедуль</t>
  </si>
  <si>
    <t>Копин</t>
  </si>
  <si>
    <t xml:space="preserve">Гасс </t>
  </si>
  <si>
    <t xml:space="preserve">Персидская </t>
  </si>
  <si>
    <t>Абен</t>
  </si>
  <si>
    <t>Леонид</t>
  </si>
  <si>
    <t>Крейцвальд</t>
  </si>
  <si>
    <t>Сандра</t>
  </si>
  <si>
    <t xml:space="preserve">Никитенко </t>
  </si>
  <si>
    <t xml:space="preserve">Селезнев </t>
  </si>
  <si>
    <t xml:space="preserve">Алексей </t>
  </si>
  <si>
    <t>Абишев</t>
  </si>
  <si>
    <t xml:space="preserve">Альбрехт </t>
  </si>
  <si>
    <t>МБОУ"Сегизбайская ООШ"</t>
  </si>
  <si>
    <t xml:space="preserve">Алтыбаева </t>
  </si>
  <si>
    <t>Алма</t>
  </si>
  <si>
    <t>МБОУ "Поповкинская ООШ"</t>
  </si>
  <si>
    <t>Безручко</t>
  </si>
  <si>
    <t>МБОУ "Сосновская СОШ"</t>
  </si>
  <si>
    <t>Яцевич</t>
  </si>
  <si>
    <t>Липов</t>
  </si>
  <si>
    <t>Харахордин</t>
  </si>
  <si>
    <t>Гречишников</t>
  </si>
  <si>
    <t>Деев</t>
  </si>
  <si>
    <t xml:space="preserve">Кузнецова </t>
  </si>
  <si>
    <t>МБОУ "Азовская гимназия"</t>
  </si>
  <si>
    <t>Плотникова</t>
  </si>
  <si>
    <t>Яворская</t>
  </si>
  <si>
    <t>Санникова</t>
  </si>
  <si>
    <t>Мурашкин</t>
  </si>
  <si>
    <t>Адлер</t>
  </si>
  <si>
    <t>Домашнева</t>
  </si>
  <si>
    <t>Степанов</t>
  </si>
  <si>
    <t>Хибарин</t>
  </si>
  <si>
    <t>Синдеева</t>
  </si>
  <si>
    <t>Ульянова</t>
  </si>
  <si>
    <t>Коломиец</t>
  </si>
  <si>
    <t>Котлинский</t>
  </si>
  <si>
    <t>Кирил</t>
  </si>
  <si>
    <t>МБОУ "Звонаревокутская СОШ"</t>
  </si>
  <si>
    <t xml:space="preserve">Эбель </t>
  </si>
  <si>
    <t xml:space="preserve">Анжелика </t>
  </si>
  <si>
    <t xml:space="preserve">Королева </t>
  </si>
  <si>
    <t xml:space="preserve">Ирина </t>
  </si>
  <si>
    <t xml:space="preserve">Окулич </t>
  </si>
  <si>
    <t xml:space="preserve">Семенов </t>
  </si>
  <si>
    <t xml:space="preserve">Эдуард </t>
  </si>
  <si>
    <t xml:space="preserve">Иванов </t>
  </si>
  <si>
    <t>Оразалинова</t>
  </si>
  <si>
    <t>Ралина</t>
  </si>
  <si>
    <t>Гимнастика</t>
  </si>
  <si>
    <t>Фамилия</t>
  </si>
  <si>
    <t>Имя</t>
  </si>
  <si>
    <t>Класс</t>
  </si>
  <si>
    <t>ОУ</t>
  </si>
  <si>
    <t>Теория</t>
  </si>
  <si>
    <t>Рейтинг (место)</t>
  </si>
  <si>
    <t>Полоса препятствий</t>
  </si>
  <si>
    <t>Пол</t>
  </si>
  <si>
    <t xml:space="preserve">Фёдорова </t>
  </si>
  <si>
    <t>Жорина</t>
  </si>
  <si>
    <t>Наталья</t>
  </si>
  <si>
    <t>Качалина</t>
  </si>
  <si>
    <t>Васильцова</t>
  </si>
  <si>
    <t>МБОУ "Азовская СОШ №2"</t>
  </si>
  <si>
    <t>Соломатов</t>
  </si>
  <si>
    <t>Баскетбол</t>
  </si>
  <si>
    <t>Нурлан</t>
  </si>
  <si>
    <t>Оразбаев</t>
  </si>
  <si>
    <t>результат</t>
  </si>
  <si>
    <t>зачётный балл</t>
  </si>
  <si>
    <t>общий балл</t>
  </si>
  <si>
    <t>Результаты ВОШ по физической культуре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</si>
</sst>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  <numFmt numFmtId="166" formatCode="mmm/yyyy"/>
    <numFmt numFmtId="167" formatCode="[$-FC19]d\ mmmm\ yyyy\ &quot;г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55" applyFont="1" applyBorder="1" applyAlignment="1">
      <alignment horizontal="left" vertical="top"/>
      <protection/>
    </xf>
    <xf numFmtId="0" fontId="21" fillId="0" borderId="10" xfId="0" applyFont="1" applyBorder="1" applyAlignment="1">
      <alignment horizontal="left" vertical="top"/>
    </xf>
    <xf numFmtId="0" fontId="21" fillId="0" borderId="10" xfId="55" applyFont="1" applyBorder="1" applyAlignment="1">
      <alignment horizontal="left" vertical="top" wrapText="1"/>
      <protection/>
    </xf>
    <xf numFmtId="0" fontId="21" fillId="0" borderId="0" xfId="55" applyFont="1" applyAlignment="1">
      <alignment horizontal="left" vertical="top"/>
      <protection/>
    </xf>
    <xf numFmtId="0" fontId="21" fillId="0" borderId="0" xfId="55" applyFont="1" applyAlignment="1">
      <alignment horizontal="left" vertical="top" wrapText="1"/>
      <protection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1" fillId="24" borderId="10" xfId="55" applyFont="1" applyFill="1" applyBorder="1" applyAlignment="1">
      <alignment horizontal="left" vertical="top"/>
      <protection/>
    </xf>
    <xf numFmtId="0" fontId="21" fillId="24" borderId="10" xfId="55" applyFont="1" applyFill="1" applyBorder="1" applyAlignment="1">
      <alignment horizontal="left" vertical="top" wrapText="1"/>
      <protection/>
    </xf>
    <xf numFmtId="0" fontId="21" fillId="24" borderId="10" xfId="55" applyNumberFormat="1" applyFont="1" applyFill="1" applyBorder="1" applyAlignment="1">
      <alignment horizontal="left" vertical="top"/>
      <protection/>
    </xf>
    <xf numFmtId="0" fontId="21" fillId="24" borderId="10" xfId="0" applyNumberFormat="1" applyFont="1" applyFill="1" applyBorder="1" applyAlignment="1">
      <alignment horizontal="left" vertical="top"/>
    </xf>
    <xf numFmtId="0" fontId="20" fillId="24" borderId="0" xfId="0" applyFont="1" applyFill="1" applyAlignment="1">
      <alignment/>
    </xf>
    <xf numFmtId="0" fontId="22" fillId="24" borderId="10" xfId="55" applyFont="1" applyFill="1" applyBorder="1" applyAlignment="1">
      <alignment horizontal="left" vertical="top"/>
      <protection/>
    </xf>
    <xf numFmtId="49" fontId="21" fillId="24" borderId="10" xfId="55" applyNumberFormat="1" applyFont="1" applyFill="1" applyBorder="1" applyAlignment="1">
      <alignment horizontal="left" vertical="top"/>
      <protection/>
    </xf>
    <xf numFmtId="49" fontId="21" fillId="24" borderId="10" xfId="65" applyNumberFormat="1" applyFont="1" applyFill="1" applyBorder="1" applyAlignment="1">
      <alignment horizontal="left" vertical="top" wrapText="1"/>
    </xf>
    <xf numFmtId="0" fontId="21" fillId="25" borderId="10" xfId="55" applyFont="1" applyFill="1" applyBorder="1" applyAlignment="1">
      <alignment horizontal="left" vertical="top"/>
      <protection/>
    </xf>
    <xf numFmtId="0" fontId="21" fillId="25" borderId="10" xfId="55" applyFont="1" applyFill="1" applyBorder="1" applyAlignment="1">
      <alignment horizontal="left" vertical="top" wrapText="1"/>
      <protection/>
    </xf>
    <xf numFmtId="0" fontId="21" fillId="25" borderId="10" xfId="55" applyNumberFormat="1" applyFont="1" applyFill="1" applyBorder="1" applyAlignment="1">
      <alignment horizontal="left" vertical="top"/>
      <protection/>
    </xf>
    <xf numFmtId="0" fontId="21" fillId="25" borderId="10" xfId="0" applyNumberFormat="1" applyFont="1" applyFill="1" applyBorder="1" applyAlignment="1">
      <alignment horizontal="left" vertical="top"/>
    </xf>
    <xf numFmtId="0" fontId="20" fillId="25" borderId="0" xfId="0" applyFont="1" applyFill="1" applyAlignment="1">
      <alignment/>
    </xf>
    <xf numFmtId="0" fontId="22" fillId="25" borderId="10" xfId="55" applyFont="1" applyFill="1" applyBorder="1" applyAlignment="1">
      <alignment horizontal="left" vertical="top"/>
      <protection/>
    </xf>
    <xf numFmtId="0" fontId="21" fillId="24" borderId="11" xfId="55" applyNumberFormat="1" applyFont="1" applyFill="1" applyBorder="1" applyAlignment="1">
      <alignment horizontal="left" vertical="top"/>
      <protection/>
    </xf>
    <xf numFmtId="0" fontId="21" fillId="24" borderId="11" xfId="55" applyFont="1" applyFill="1" applyBorder="1" applyAlignment="1">
      <alignment horizontal="left" vertical="top"/>
      <protection/>
    </xf>
    <xf numFmtId="49" fontId="21" fillId="24" borderId="11" xfId="65" applyNumberFormat="1" applyFont="1" applyFill="1" applyBorder="1" applyAlignment="1">
      <alignment horizontal="left" vertical="top" wrapText="1"/>
    </xf>
    <xf numFmtId="0" fontId="21" fillId="24" borderId="11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0" fontId="0" fillId="24" borderId="10" xfId="0" applyFill="1" applyBorder="1" applyAlignment="1">
      <alignment/>
    </xf>
    <xf numFmtId="0" fontId="21" fillId="24" borderId="12" xfId="55" applyFont="1" applyFill="1" applyBorder="1" applyAlignment="1">
      <alignment horizontal="left" vertical="top"/>
      <protection/>
    </xf>
    <xf numFmtId="0" fontId="21" fillId="24" borderId="12" xfId="55" applyFont="1" applyFill="1" applyBorder="1" applyAlignment="1">
      <alignment horizontal="left" vertical="top" wrapText="1"/>
      <protection/>
    </xf>
    <xf numFmtId="0" fontId="21" fillId="24" borderId="12" xfId="55" applyNumberFormat="1" applyFont="1" applyFill="1" applyBorder="1" applyAlignment="1">
      <alignment horizontal="left" vertical="top"/>
      <protection/>
    </xf>
    <xf numFmtId="0" fontId="21" fillId="24" borderId="12" xfId="0" applyNumberFormat="1" applyFont="1" applyFill="1" applyBorder="1" applyAlignment="1">
      <alignment horizontal="left" vertical="top"/>
    </xf>
    <xf numFmtId="49" fontId="21" fillId="25" borderId="10" xfId="55" applyNumberFormat="1" applyFont="1" applyFill="1" applyBorder="1" applyAlignment="1">
      <alignment horizontal="left" vertical="top"/>
      <protection/>
    </xf>
    <xf numFmtId="49" fontId="21" fillId="25" borderId="10" xfId="65" applyNumberFormat="1" applyFont="1" applyFill="1" applyBorder="1" applyAlignment="1">
      <alignment horizontal="left" vertical="top" wrapText="1"/>
    </xf>
    <xf numFmtId="0" fontId="21" fillId="26" borderId="10" xfId="0" applyNumberFormat="1" applyFont="1" applyFill="1" applyBorder="1" applyAlignment="1">
      <alignment horizontal="left" vertical="top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24" borderId="10" xfId="0" applyNumberFormat="1" applyFont="1" applyFill="1" applyBorder="1" applyAlignment="1">
      <alignment horizontal="left" vertical="top"/>
    </xf>
    <xf numFmtId="1" fontId="21" fillId="25" borderId="10" xfId="0" applyNumberFormat="1" applyFont="1" applyFill="1" applyBorder="1" applyAlignment="1">
      <alignment horizontal="left" vertical="top"/>
    </xf>
    <xf numFmtId="0" fontId="21" fillId="25" borderId="11" xfId="55" applyFont="1" applyFill="1" applyBorder="1" applyAlignment="1">
      <alignment horizontal="left" vertical="top"/>
      <protection/>
    </xf>
    <xf numFmtId="0" fontId="21" fillId="25" borderId="12" xfId="55" applyFont="1" applyFill="1" applyBorder="1" applyAlignment="1">
      <alignment horizontal="left" vertical="top"/>
      <protection/>
    </xf>
    <xf numFmtId="0" fontId="22" fillId="25" borderId="11" xfId="55" applyFont="1" applyFill="1" applyBorder="1" applyAlignment="1">
      <alignment horizontal="left" vertical="top"/>
      <protection/>
    </xf>
    <xf numFmtId="0" fontId="21" fillId="25" borderId="11" xfId="55" applyFont="1" applyFill="1" applyBorder="1" applyAlignment="1">
      <alignment horizontal="left" vertical="top" wrapText="1"/>
      <protection/>
    </xf>
    <xf numFmtId="0" fontId="21" fillId="25" borderId="12" xfId="55" applyFont="1" applyFill="1" applyBorder="1" applyAlignment="1">
      <alignment horizontal="left" vertical="top" wrapText="1"/>
      <protection/>
    </xf>
    <xf numFmtId="0" fontId="21" fillId="25" borderId="11" xfId="55" applyNumberFormat="1" applyFont="1" applyFill="1" applyBorder="1" applyAlignment="1">
      <alignment horizontal="left" vertical="top"/>
      <protection/>
    </xf>
    <xf numFmtId="0" fontId="21" fillId="25" borderId="12" xfId="55" applyNumberFormat="1" applyFont="1" applyFill="1" applyBorder="1" applyAlignment="1">
      <alignment horizontal="left" vertical="top"/>
      <protection/>
    </xf>
    <xf numFmtId="0" fontId="21" fillId="25" borderId="11" xfId="0" applyNumberFormat="1" applyFont="1" applyFill="1" applyBorder="1" applyAlignment="1">
      <alignment horizontal="left" vertical="top"/>
    </xf>
    <xf numFmtId="0" fontId="21" fillId="25" borderId="12" xfId="0" applyNumberFormat="1" applyFont="1" applyFill="1" applyBorder="1" applyAlignment="1">
      <alignment horizontal="left" vertical="top"/>
    </xf>
    <xf numFmtId="0" fontId="22" fillId="25" borderId="12" xfId="55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 horizontal="center" vertical="top" wrapText="1"/>
    </xf>
    <xf numFmtId="0" fontId="21" fillId="24" borderId="11" xfId="55" applyFont="1" applyFill="1" applyBorder="1" applyAlignment="1">
      <alignment horizontal="left" vertical="top" wrapText="1"/>
      <protection/>
    </xf>
    <xf numFmtId="0" fontId="21" fillId="25" borderId="13" xfId="0" applyNumberFormat="1" applyFont="1" applyFill="1" applyBorder="1" applyAlignment="1">
      <alignment horizontal="left" vertical="top"/>
    </xf>
    <xf numFmtId="0" fontId="21" fillId="24" borderId="13" xfId="0" applyNumberFormat="1" applyFont="1" applyFill="1" applyBorder="1" applyAlignment="1">
      <alignment horizontal="left" vertical="top"/>
    </xf>
    <xf numFmtId="1" fontId="21" fillId="25" borderId="12" xfId="0" applyNumberFormat="1" applyFont="1" applyFill="1" applyBorder="1" applyAlignment="1">
      <alignment horizontal="left" vertical="top"/>
    </xf>
    <xf numFmtId="0" fontId="21" fillId="24" borderId="13" xfId="0" applyFont="1" applyFill="1" applyBorder="1" applyAlignment="1">
      <alignment horizontal="left" vertical="top"/>
    </xf>
    <xf numFmtId="0" fontId="21" fillId="27" borderId="10" xfId="0" applyNumberFormat="1" applyFont="1" applyFill="1" applyBorder="1" applyAlignment="1">
      <alignment horizontal="left" vertical="top"/>
    </xf>
    <xf numFmtId="0" fontId="20" fillId="27" borderId="0" xfId="0" applyFont="1" applyFill="1" applyAlignment="1">
      <alignment/>
    </xf>
    <xf numFmtId="0" fontId="0" fillId="27" borderId="0" xfId="0" applyFill="1" applyAlignment="1">
      <alignment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24" borderId="15" xfId="0" applyNumberFormat="1" applyFont="1" applyFill="1" applyBorder="1" applyAlignment="1">
      <alignment horizontal="left" vertical="top"/>
    </xf>
    <xf numFmtId="0" fontId="21" fillId="24" borderId="16" xfId="0" applyNumberFormat="1" applyFont="1" applyFill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0" fillId="24" borderId="17" xfId="0" applyFill="1" applyBorder="1" applyAlignment="1">
      <alignment/>
    </xf>
    <xf numFmtId="0" fontId="0" fillId="27" borderId="0" xfId="0" applyFill="1" applyBorder="1" applyAlignment="1">
      <alignment/>
    </xf>
    <xf numFmtId="0" fontId="20" fillId="27" borderId="0" xfId="0" applyFont="1" applyFill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Хороши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42;&#1054;&#1064;&#1050;&#1040;\&#1094;&#1074;&#1077;&#1090;&#1085;&#1086;&#1087;&#1086;&#1083;&#1100;&#1077;\&#1073;&#1080;&#1086;&#1083;&#1086;&#1075;&#1080;&#1103;%20&#1093;&#1080;&#1084;&#1080;&#1103;%20&#1092;&#1080;&#1079;&#1082;&#1091;&#1083;&#1100;&#1090;&#1091;&#1088;&#107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C1">
            <v>1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C2">
            <v>2</v>
          </cell>
          <cell r="D2" t="str">
            <v>нет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8"/>
  <sheetViews>
    <sheetView tabSelected="1" zoomScalePageLayoutView="0" workbookViewId="0" topLeftCell="A1">
      <selection activeCell="A1" sqref="A1:O1"/>
    </sheetView>
  </sheetViews>
  <sheetFormatPr defaultColWidth="9.00390625" defaultRowHeight="19.5" customHeight="1"/>
  <cols>
    <col min="1" max="1" width="3.375" style="7" customWidth="1"/>
    <col min="2" max="3" width="9.125" style="7" customWidth="1"/>
    <col min="4" max="4" width="5.00390625" style="7" customWidth="1"/>
    <col min="5" max="5" width="37.625" style="8" customWidth="1"/>
    <col min="6" max="7" width="10.625" style="7" customWidth="1"/>
    <col min="8" max="15" width="9.125" style="7" customWidth="1"/>
    <col min="16" max="16" width="14.625" style="7" customWidth="1"/>
  </cols>
  <sheetData>
    <row r="1" spans="1:15" ht="19.5" customHeight="1">
      <c r="A1" s="78" t="s">
        <v>209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7:27" ht="19.5" customHeight="1"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9.5" customHeight="1">
      <c r="A3" s="70" t="s">
        <v>190</v>
      </c>
      <c r="B3" s="70" t="s">
        <v>188</v>
      </c>
      <c r="C3" s="70" t="s">
        <v>189</v>
      </c>
      <c r="D3" s="70" t="s">
        <v>195</v>
      </c>
      <c r="E3" s="72" t="s">
        <v>191</v>
      </c>
      <c r="F3" s="74" t="s">
        <v>187</v>
      </c>
      <c r="G3" s="75"/>
      <c r="H3" s="74" t="s">
        <v>203</v>
      </c>
      <c r="I3" s="75"/>
      <c r="J3" s="76" t="s">
        <v>194</v>
      </c>
      <c r="K3" s="77"/>
      <c r="L3" s="74" t="s">
        <v>192</v>
      </c>
      <c r="M3" s="75"/>
      <c r="N3" s="70" t="s">
        <v>208</v>
      </c>
      <c r="O3" s="72" t="s">
        <v>193</v>
      </c>
      <c r="P3" s="60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9.5" customHeight="1">
      <c r="A4" s="71"/>
      <c r="B4" s="71"/>
      <c r="C4" s="71"/>
      <c r="D4" s="71"/>
      <c r="E4" s="73"/>
      <c r="F4" s="3" t="s">
        <v>206</v>
      </c>
      <c r="G4" s="3" t="s">
        <v>207</v>
      </c>
      <c r="H4" s="3" t="s">
        <v>206</v>
      </c>
      <c r="I4" s="3" t="s">
        <v>207</v>
      </c>
      <c r="J4" s="36" t="s">
        <v>206</v>
      </c>
      <c r="K4" s="37" t="s">
        <v>207</v>
      </c>
      <c r="L4" s="3" t="s">
        <v>206</v>
      </c>
      <c r="M4" s="3" t="s">
        <v>207</v>
      </c>
      <c r="N4" s="71"/>
      <c r="O4" s="73"/>
      <c r="P4" s="61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s="13" customFormat="1" ht="19.5" customHeight="1">
      <c r="A5" s="9">
        <v>7</v>
      </c>
      <c r="B5" s="9" t="s">
        <v>26</v>
      </c>
      <c r="C5" s="9" t="s">
        <v>9</v>
      </c>
      <c r="D5" s="9" t="s">
        <v>0</v>
      </c>
      <c r="E5" s="10" t="s">
        <v>4</v>
      </c>
      <c r="F5" s="11">
        <v>3.5</v>
      </c>
      <c r="G5" s="11">
        <f aca="true" t="shared" si="0" ref="G5:G36">20*F5/20</f>
        <v>3.5</v>
      </c>
      <c r="H5" s="12">
        <v>140.5</v>
      </c>
      <c r="I5" s="12">
        <f aca="true" t="shared" si="1" ref="I5:I15">25*96.1/H5</f>
        <v>17.09964412811388</v>
      </c>
      <c r="J5" s="12">
        <v>60.7</v>
      </c>
      <c r="K5" s="12">
        <f aca="true" t="shared" si="2" ref="K5:K15">25*18/J5</f>
        <v>7.413509060955518</v>
      </c>
      <c r="L5" s="12">
        <v>12.5</v>
      </c>
      <c r="M5" s="12">
        <f aca="true" t="shared" si="3" ref="M5:M49">30*L5/36</f>
        <v>10.416666666666666</v>
      </c>
      <c r="N5" s="39">
        <f aca="true" t="shared" si="4" ref="N5:N36">G5+I5+K5+M5</f>
        <v>38.42981985573606</v>
      </c>
      <c r="O5" s="12">
        <v>9</v>
      </c>
      <c r="P5" s="54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7" s="13" customFormat="1" ht="19.5" customHeight="1">
      <c r="A6" s="9">
        <v>7</v>
      </c>
      <c r="B6" s="14" t="s">
        <v>100</v>
      </c>
      <c r="C6" s="9" t="s">
        <v>79</v>
      </c>
      <c r="D6" s="9" t="s">
        <v>0</v>
      </c>
      <c r="E6" s="10" t="s">
        <v>87</v>
      </c>
      <c r="F6" s="11">
        <v>9.1</v>
      </c>
      <c r="G6" s="11">
        <f t="shared" si="0"/>
        <v>9.1</v>
      </c>
      <c r="H6" s="12">
        <v>100.1</v>
      </c>
      <c r="I6" s="12">
        <f t="shared" si="1"/>
        <v>24.000999000999002</v>
      </c>
      <c r="J6" s="12">
        <v>55.7</v>
      </c>
      <c r="K6" s="12">
        <f t="shared" si="2"/>
        <v>8.07899461400359</v>
      </c>
      <c r="L6" s="12">
        <v>12.5</v>
      </c>
      <c r="M6" s="12">
        <f t="shared" si="3"/>
        <v>10.416666666666666</v>
      </c>
      <c r="N6" s="39">
        <f t="shared" si="4"/>
        <v>51.59666028166926</v>
      </c>
      <c r="O6" s="12">
        <v>5</v>
      </c>
      <c r="P6" s="54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7" s="13" customFormat="1" ht="19.5" customHeight="1">
      <c r="A7" s="15" t="s">
        <v>125</v>
      </c>
      <c r="B7" s="10" t="s">
        <v>177</v>
      </c>
      <c r="C7" s="10" t="s">
        <v>178</v>
      </c>
      <c r="D7" s="10" t="s">
        <v>0</v>
      </c>
      <c r="E7" s="10" t="s">
        <v>176</v>
      </c>
      <c r="F7" s="11">
        <v>7.8</v>
      </c>
      <c r="G7" s="11">
        <f t="shared" si="0"/>
        <v>7.8</v>
      </c>
      <c r="H7" s="12">
        <v>122.7</v>
      </c>
      <c r="I7" s="12">
        <f t="shared" si="1"/>
        <v>19.580277098614506</v>
      </c>
      <c r="J7" s="12">
        <v>24.5</v>
      </c>
      <c r="K7" s="12">
        <f t="shared" si="2"/>
        <v>18.367346938775512</v>
      </c>
      <c r="L7" s="12">
        <v>9.25</v>
      </c>
      <c r="M7" s="12">
        <f t="shared" si="3"/>
        <v>7.708333333333333</v>
      </c>
      <c r="N7" s="39">
        <f t="shared" si="4"/>
        <v>53.455957370723354</v>
      </c>
      <c r="O7" s="12">
        <v>4</v>
      </c>
      <c r="P7" s="54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</row>
    <row r="8" spans="1:27" s="13" customFormat="1" ht="19.5" customHeight="1">
      <c r="A8" s="15" t="s">
        <v>125</v>
      </c>
      <c r="B8" s="10" t="s">
        <v>179</v>
      </c>
      <c r="C8" s="10" t="s">
        <v>180</v>
      </c>
      <c r="D8" s="10" t="s">
        <v>0</v>
      </c>
      <c r="E8" s="10" t="s">
        <v>176</v>
      </c>
      <c r="F8" s="11">
        <v>6.8</v>
      </c>
      <c r="G8" s="11">
        <f t="shared" si="0"/>
        <v>6.8</v>
      </c>
      <c r="H8" s="12">
        <v>99.9</v>
      </c>
      <c r="I8" s="12">
        <f t="shared" si="1"/>
        <v>24.04904904904905</v>
      </c>
      <c r="J8" s="12">
        <v>37.8</v>
      </c>
      <c r="K8" s="12">
        <f t="shared" si="2"/>
        <v>11.904761904761905</v>
      </c>
      <c r="L8" s="12">
        <v>9.5</v>
      </c>
      <c r="M8" s="12">
        <f t="shared" si="3"/>
        <v>7.916666666666667</v>
      </c>
      <c r="N8" s="39">
        <f t="shared" si="4"/>
        <v>50.67047762047762</v>
      </c>
      <c r="O8" s="12">
        <v>6</v>
      </c>
      <c r="P8" s="54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s="13" customFormat="1" ht="19.5" customHeight="1">
      <c r="A9" s="9">
        <v>7</v>
      </c>
      <c r="B9" s="9" t="s">
        <v>106</v>
      </c>
      <c r="C9" s="9" t="s">
        <v>8</v>
      </c>
      <c r="D9" s="9" t="s">
        <v>0</v>
      </c>
      <c r="E9" s="10" t="s">
        <v>103</v>
      </c>
      <c r="F9" s="11">
        <v>6.7</v>
      </c>
      <c r="G9" s="11">
        <f t="shared" si="0"/>
        <v>6.7</v>
      </c>
      <c r="H9" s="12">
        <v>134.9</v>
      </c>
      <c r="I9" s="12">
        <f t="shared" si="1"/>
        <v>17.809488510007412</v>
      </c>
      <c r="J9" s="12">
        <v>34.6</v>
      </c>
      <c r="K9" s="12">
        <f t="shared" si="2"/>
        <v>13.005780346820808</v>
      </c>
      <c r="L9" s="12">
        <v>8.5</v>
      </c>
      <c r="M9" s="12">
        <f t="shared" si="3"/>
        <v>7.083333333333333</v>
      </c>
      <c r="N9" s="39">
        <f t="shared" si="4"/>
        <v>44.59860219016156</v>
      </c>
      <c r="O9" s="12">
        <v>7</v>
      </c>
      <c r="P9" s="54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s="13" customFormat="1" ht="19.5" customHeight="1">
      <c r="A10" s="9">
        <v>7</v>
      </c>
      <c r="B10" s="9" t="s">
        <v>104</v>
      </c>
      <c r="C10" s="9" t="s">
        <v>105</v>
      </c>
      <c r="D10" s="9" t="s">
        <v>0</v>
      </c>
      <c r="E10" s="10" t="s">
        <v>103</v>
      </c>
      <c r="F10" s="11">
        <v>6.8</v>
      </c>
      <c r="G10" s="11">
        <f t="shared" si="0"/>
        <v>6.8</v>
      </c>
      <c r="H10" s="12">
        <v>125</v>
      </c>
      <c r="I10" s="12">
        <f t="shared" si="1"/>
        <v>19.22</v>
      </c>
      <c r="J10" s="12">
        <v>23.3</v>
      </c>
      <c r="K10" s="12">
        <f t="shared" si="2"/>
        <v>19.313304721030043</v>
      </c>
      <c r="L10" s="12">
        <v>10.75</v>
      </c>
      <c r="M10" s="12">
        <f t="shared" si="3"/>
        <v>8.958333333333334</v>
      </c>
      <c r="N10" s="39">
        <f t="shared" si="4"/>
        <v>54.29163805436338</v>
      </c>
      <c r="O10" s="12">
        <v>3</v>
      </c>
      <c r="P10" s="54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:27" s="13" customFormat="1" ht="19.5" customHeight="1">
      <c r="A11" s="9">
        <v>7</v>
      </c>
      <c r="B11" s="9" t="s">
        <v>111</v>
      </c>
      <c r="C11" s="9" t="s">
        <v>112</v>
      </c>
      <c r="D11" s="9" t="s">
        <v>0</v>
      </c>
      <c r="E11" s="10" t="s">
        <v>110</v>
      </c>
      <c r="F11" s="11">
        <v>9.1</v>
      </c>
      <c r="G11" s="11">
        <f t="shared" si="0"/>
        <v>9.1</v>
      </c>
      <c r="H11" s="12">
        <v>96.1</v>
      </c>
      <c r="I11" s="12">
        <f t="shared" si="1"/>
        <v>25</v>
      </c>
      <c r="J11" s="12">
        <v>48.5</v>
      </c>
      <c r="K11" s="12">
        <f t="shared" si="2"/>
        <v>9.278350515463918</v>
      </c>
      <c r="L11" s="12">
        <v>10.25</v>
      </c>
      <c r="M11" s="12">
        <f t="shared" si="3"/>
        <v>8.541666666666666</v>
      </c>
      <c r="N11" s="39">
        <f t="shared" si="4"/>
        <v>51.920017182130586</v>
      </c>
      <c r="O11" s="12">
        <v>5</v>
      </c>
      <c r="P11" s="54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s="13" customFormat="1" ht="19.5" customHeight="1">
      <c r="A12" s="11">
        <v>7</v>
      </c>
      <c r="B12" s="9" t="s">
        <v>135</v>
      </c>
      <c r="C12" s="9" t="s">
        <v>22</v>
      </c>
      <c r="D12" s="9" t="s">
        <v>0</v>
      </c>
      <c r="E12" s="16" t="s">
        <v>118</v>
      </c>
      <c r="F12" s="11">
        <v>8.5</v>
      </c>
      <c r="G12" s="11">
        <f t="shared" si="0"/>
        <v>8.5</v>
      </c>
      <c r="H12" s="12">
        <v>104.2</v>
      </c>
      <c r="I12" s="12">
        <f t="shared" si="1"/>
        <v>23.05662188099808</v>
      </c>
      <c r="J12" s="12">
        <v>18</v>
      </c>
      <c r="K12" s="12">
        <f t="shared" si="2"/>
        <v>25</v>
      </c>
      <c r="L12" s="12">
        <v>10.5</v>
      </c>
      <c r="M12" s="12">
        <f t="shared" si="3"/>
        <v>8.75</v>
      </c>
      <c r="N12" s="39">
        <f t="shared" si="4"/>
        <v>65.30662188099808</v>
      </c>
      <c r="O12" s="12">
        <v>1</v>
      </c>
      <c r="P12" s="54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13" customFormat="1" ht="19.5" customHeight="1">
      <c r="A13" s="9">
        <v>7</v>
      </c>
      <c r="B13" s="9" t="s">
        <v>139</v>
      </c>
      <c r="C13" s="9" t="s">
        <v>22</v>
      </c>
      <c r="D13" s="9" t="s">
        <v>0</v>
      </c>
      <c r="E13" s="10" t="s">
        <v>136</v>
      </c>
      <c r="F13" s="11">
        <v>8.7</v>
      </c>
      <c r="G13" s="11">
        <f t="shared" si="0"/>
        <v>8.7</v>
      </c>
      <c r="H13" s="12">
        <v>112.2</v>
      </c>
      <c r="I13" s="12">
        <f t="shared" si="1"/>
        <v>21.4126559714795</v>
      </c>
      <c r="J13" s="12">
        <v>34.3</v>
      </c>
      <c r="K13" s="12">
        <f t="shared" si="2"/>
        <v>13.119533527696793</v>
      </c>
      <c r="L13" s="12">
        <v>16.25</v>
      </c>
      <c r="M13" s="12">
        <f t="shared" si="3"/>
        <v>13.541666666666666</v>
      </c>
      <c r="N13" s="39">
        <f t="shared" si="4"/>
        <v>56.77385616584296</v>
      </c>
      <c r="O13" s="12">
        <v>2</v>
      </c>
      <c r="P13" s="54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s="13" customFormat="1" ht="19.5" customHeight="1">
      <c r="A14" s="9">
        <v>7</v>
      </c>
      <c r="B14" s="9" t="s">
        <v>151</v>
      </c>
      <c r="C14" s="9" t="s">
        <v>152</v>
      </c>
      <c r="D14" s="9" t="s">
        <v>0</v>
      </c>
      <c r="E14" s="10" t="s">
        <v>150</v>
      </c>
      <c r="F14" s="11">
        <v>8.6</v>
      </c>
      <c r="G14" s="11">
        <f t="shared" si="0"/>
        <v>8.6</v>
      </c>
      <c r="H14" s="12">
        <v>120.5</v>
      </c>
      <c r="I14" s="12">
        <f t="shared" si="1"/>
        <v>19.937759336099585</v>
      </c>
      <c r="J14" s="12">
        <v>51</v>
      </c>
      <c r="K14" s="12">
        <f t="shared" si="2"/>
        <v>8.823529411764707</v>
      </c>
      <c r="L14" s="12">
        <v>6.75</v>
      </c>
      <c r="M14" s="12">
        <f t="shared" si="3"/>
        <v>5.625</v>
      </c>
      <c r="N14" s="39">
        <f t="shared" si="4"/>
        <v>42.98628874786429</v>
      </c>
      <c r="O14" s="12">
        <v>8</v>
      </c>
      <c r="P14" s="54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s="13" customFormat="1" ht="19.5" customHeight="1">
      <c r="A15" s="9">
        <v>7</v>
      </c>
      <c r="B15" s="9" t="s">
        <v>196</v>
      </c>
      <c r="C15" s="9" t="s">
        <v>8</v>
      </c>
      <c r="D15" s="9" t="s">
        <v>0</v>
      </c>
      <c r="E15" s="10" t="s">
        <v>52</v>
      </c>
      <c r="F15" s="11">
        <v>9.5</v>
      </c>
      <c r="G15" s="11">
        <f t="shared" si="0"/>
        <v>9.5</v>
      </c>
      <c r="H15" s="12">
        <v>140.5</v>
      </c>
      <c r="I15" s="12">
        <f t="shared" si="1"/>
        <v>17.09964412811388</v>
      </c>
      <c r="J15" s="12">
        <v>24.6</v>
      </c>
      <c r="K15" s="12">
        <f t="shared" si="2"/>
        <v>18.29268292682927</v>
      </c>
      <c r="L15" s="12">
        <v>14.5</v>
      </c>
      <c r="M15" s="12">
        <f t="shared" si="3"/>
        <v>12.083333333333334</v>
      </c>
      <c r="N15" s="39">
        <f t="shared" si="4"/>
        <v>56.97566038827649</v>
      </c>
      <c r="O15" s="12">
        <v>2</v>
      </c>
      <c r="P15" s="54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21" customFormat="1" ht="19.5" customHeight="1">
      <c r="A16" s="17">
        <v>7</v>
      </c>
      <c r="B16" s="17" t="s">
        <v>24</v>
      </c>
      <c r="C16" s="17" t="s">
        <v>25</v>
      </c>
      <c r="D16" s="17" t="s">
        <v>1</v>
      </c>
      <c r="E16" s="18" t="s">
        <v>4</v>
      </c>
      <c r="F16" s="19">
        <v>6.3</v>
      </c>
      <c r="G16" s="19">
        <f t="shared" si="0"/>
        <v>6.3</v>
      </c>
      <c r="H16" s="20">
        <v>97.1</v>
      </c>
      <c r="I16" s="20">
        <f aca="true" t="shared" si="5" ref="I16:I24">25*35.5/H16</f>
        <v>9.140061791967044</v>
      </c>
      <c r="J16" s="20">
        <v>36.9</v>
      </c>
      <c r="K16" s="20">
        <f aca="true" t="shared" si="6" ref="K16:K24">25*15.6/J16</f>
        <v>10.569105691056912</v>
      </c>
      <c r="L16" s="20">
        <v>14.25</v>
      </c>
      <c r="M16" s="20">
        <f t="shared" si="3"/>
        <v>11.875</v>
      </c>
      <c r="N16" s="40">
        <f t="shared" si="4"/>
        <v>37.88416748302396</v>
      </c>
      <c r="O16" s="20">
        <v>4</v>
      </c>
      <c r="P16" s="53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21" customFormat="1" ht="19.5" customHeight="1">
      <c r="A17" s="17">
        <v>7</v>
      </c>
      <c r="B17" s="17" t="s">
        <v>38</v>
      </c>
      <c r="C17" s="17" t="s">
        <v>39</v>
      </c>
      <c r="D17" s="17" t="s">
        <v>1</v>
      </c>
      <c r="E17" s="18" t="s">
        <v>34</v>
      </c>
      <c r="F17" s="19">
        <v>9.2</v>
      </c>
      <c r="G17" s="19">
        <f t="shared" si="0"/>
        <v>9.2</v>
      </c>
      <c r="H17" s="20">
        <v>69.3</v>
      </c>
      <c r="I17" s="20">
        <f t="shared" si="5"/>
        <v>12.806637806637807</v>
      </c>
      <c r="J17" s="20">
        <v>53</v>
      </c>
      <c r="K17" s="20">
        <f t="shared" si="6"/>
        <v>7.3584905660377355</v>
      </c>
      <c r="L17" s="20">
        <v>8.5</v>
      </c>
      <c r="M17" s="20">
        <f t="shared" si="3"/>
        <v>7.083333333333333</v>
      </c>
      <c r="N17" s="40">
        <f t="shared" si="4"/>
        <v>36.44846170600888</v>
      </c>
      <c r="O17" s="20">
        <v>6</v>
      </c>
      <c r="P17" s="53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s="21" customFormat="1" ht="19.5" customHeight="1">
      <c r="A18" s="17">
        <v>7</v>
      </c>
      <c r="B18" s="17" t="s">
        <v>44</v>
      </c>
      <c r="C18" s="17" t="s">
        <v>45</v>
      </c>
      <c r="D18" s="17" t="s">
        <v>1</v>
      </c>
      <c r="E18" s="18" t="s">
        <v>34</v>
      </c>
      <c r="F18" s="19">
        <v>7.9</v>
      </c>
      <c r="G18" s="19">
        <f t="shared" si="0"/>
        <v>7.9</v>
      </c>
      <c r="H18" s="20">
        <v>114.7</v>
      </c>
      <c r="I18" s="20">
        <f t="shared" si="5"/>
        <v>7.7375762859633825</v>
      </c>
      <c r="J18" s="20">
        <v>16.5</v>
      </c>
      <c r="K18" s="20">
        <f t="shared" si="6"/>
        <v>23.636363636363637</v>
      </c>
      <c r="L18" s="20">
        <v>6.5</v>
      </c>
      <c r="M18" s="20">
        <f t="shared" si="3"/>
        <v>5.416666666666667</v>
      </c>
      <c r="N18" s="40">
        <f t="shared" si="4"/>
        <v>44.69060658899368</v>
      </c>
      <c r="O18" s="20">
        <v>2</v>
      </c>
      <c r="P18" s="53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s="21" customFormat="1" ht="19.5" customHeight="1">
      <c r="A19" s="17">
        <v>7</v>
      </c>
      <c r="B19" s="22" t="s">
        <v>94</v>
      </c>
      <c r="C19" s="17" t="s">
        <v>95</v>
      </c>
      <c r="D19" s="17" t="s">
        <v>1</v>
      </c>
      <c r="E19" s="18" t="s">
        <v>87</v>
      </c>
      <c r="F19" s="19">
        <v>7.2</v>
      </c>
      <c r="G19" s="19">
        <f t="shared" si="0"/>
        <v>7.2</v>
      </c>
      <c r="H19" s="20">
        <v>91.3</v>
      </c>
      <c r="I19" s="20">
        <f t="shared" si="5"/>
        <v>9.720700985761226</v>
      </c>
      <c r="J19" s="20">
        <v>47.4</v>
      </c>
      <c r="K19" s="20">
        <f t="shared" si="6"/>
        <v>8.227848101265822</v>
      </c>
      <c r="L19" s="20">
        <v>14.75</v>
      </c>
      <c r="M19" s="20">
        <f t="shared" si="3"/>
        <v>12.291666666666666</v>
      </c>
      <c r="N19" s="40">
        <f t="shared" si="4"/>
        <v>37.440215753693714</v>
      </c>
      <c r="O19" s="20">
        <v>5</v>
      </c>
      <c r="P19" s="53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s="21" customFormat="1" ht="19.5" customHeight="1">
      <c r="A20" s="17">
        <v>7</v>
      </c>
      <c r="B20" s="22" t="s">
        <v>96</v>
      </c>
      <c r="C20" s="17" t="s">
        <v>97</v>
      </c>
      <c r="D20" s="17" t="s">
        <v>1</v>
      </c>
      <c r="E20" s="18" t="s">
        <v>87</v>
      </c>
      <c r="F20" s="19">
        <v>6.2</v>
      </c>
      <c r="G20" s="19">
        <f t="shared" si="0"/>
        <v>6.2</v>
      </c>
      <c r="H20" s="20">
        <v>119.5</v>
      </c>
      <c r="I20" s="20">
        <f t="shared" si="5"/>
        <v>7.426778242677824</v>
      </c>
      <c r="J20" s="20">
        <v>22.8</v>
      </c>
      <c r="K20" s="20">
        <f t="shared" si="6"/>
        <v>17.105263157894736</v>
      </c>
      <c r="L20" s="20">
        <v>14.75</v>
      </c>
      <c r="M20" s="20">
        <f t="shared" si="3"/>
        <v>12.291666666666666</v>
      </c>
      <c r="N20" s="40">
        <f t="shared" si="4"/>
        <v>43.02370806723923</v>
      </c>
      <c r="O20" s="20">
        <v>3</v>
      </c>
      <c r="P20" s="53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s="21" customFormat="1" ht="19.5" customHeight="1">
      <c r="A21" s="19">
        <v>7</v>
      </c>
      <c r="B21" s="17" t="s">
        <v>75</v>
      </c>
      <c r="C21" s="17" t="s">
        <v>76</v>
      </c>
      <c r="D21" s="17" t="s">
        <v>1</v>
      </c>
      <c r="E21" s="18" t="s">
        <v>74</v>
      </c>
      <c r="F21" s="19">
        <v>6.7</v>
      </c>
      <c r="G21" s="19">
        <f t="shared" si="0"/>
        <v>6.7</v>
      </c>
      <c r="H21" s="20">
        <v>117.7</v>
      </c>
      <c r="I21" s="20">
        <f t="shared" si="5"/>
        <v>7.54035683942226</v>
      </c>
      <c r="J21" s="20">
        <v>22.8</v>
      </c>
      <c r="K21" s="20">
        <f t="shared" si="6"/>
        <v>17.105263157894736</v>
      </c>
      <c r="L21" s="20">
        <v>8.5</v>
      </c>
      <c r="M21" s="20">
        <f t="shared" si="3"/>
        <v>7.083333333333333</v>
      </c>
      <c r="N21" s="40">
        <f t="shared" si="4"/>
        <v>38.42895333065033</v>
      </c>
      <c r="O21" s="20">
        <v>4</v>
      </c>
      <c r="P21" s="53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s="21" customFormat="1" ht="19.5" customHeight="1">
      <c r="A22" s="17">
        <v>7</v>
      </c>
      <c r="B22" s="17" t="s">
        <v>86</v>
      </c>
      <c r="C22" s="17" t="s">
        <v>3</v>
      </c>
      <c r="D22" s="17" t="s">
        <v>1</v>
      </c>
      <c r="E22" s="18" t="s">
        <v>78</v>
      </c>
      <c r="F22" s="19">
        <v>6.1</v>
      </c>
      <c r="G22" s="19">
        <f t="shared" si="0"/>
        <v>6.1</v>
      </c>
      <c r="H22" s="20">
        <v>35.5</v>
      </c>
      <c r="I22" s="20">
        <f t="shared" si="5"/>
        <v>25</v>
      </c>
      <c r="J22" s="20">
        <v>49.6</v>
      </c>
      <c r="K22" s="20">
        <f t="shared" si="6"/>
        <v>7.862903225806451</v>
      </c>
      <c r="L22" s="20">
        <v>7.25</v>
      </c>
      <c r="M22" s="20">
        <f t="shared" si="3"/>
        <v>6.041666666666667</v>
      </c>
      <c r="N22" s="40">
        <f t="shared" si="4"/>
        <v>45.004569892473114</v>
      </c>
      <c r="O22" s="20">
        <v>2</v>
      </c>
      <c r="P22" s="53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s="21" customFormat="1" ht="19.5" customHeight="1">
      <c r="A23" s="17">
        <v>7</v>
      </c>
      <c r="B23" s="17" t="s">
        <v>158</v>
      </c>
      <c r="C23" s="17" t="s">
        <v>40</v>
      </c>
      <c r="D23" s="17" t="s">
        <v>1</v>
      </c>
      <c r="E23" s="18" t="s">
        <v>155</v>
      </c>
      <c r="F23" s="19">
        <v>5.8</v>
      </c>
      <c r="G23" s="19">
        <f t="shared" si="0"/>
        <v>5.8</v>
      </c>
      <c r="H23" s="20">
        <v>88</v>
      </c>
      <c r="I23" s="20">
        <f t="shared" si="5"/>
        <v>10.085227272727273</v>
      </c>
      <c r="J23" s="20">
        <v>15.6</v>
      </c>
      <c r="K23" s="20">
        <f t="shared" si="6"/>
        <v>25</v>
      </c>
      <c r="L23" s="20">
        <v>11.75</v>
      </c>
      <c r="M23" s="20">
        <f t="shared" si="3"/>
        <v>9.791666666666666</v>
      </c>
      <c r="N23" s="40">
        <f t="shared" si="4"/>
        <v>50.67689393939394</v>
      </c>
      <c r="O23" s="20">
        <v>1</v>
      </c>
      <c r="P23" s="53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s="21" customFormat="1" ht="19.5" customHeight="1">
      <c r="A24" s="17">
        <v>7</v>
      </c>
      <c r="B24" s="17" t="s">
        <v>145</v>
      </c>
      <c r="C24" s="17" t="s">
        <v>142</v>
      </c>
      <c r="D24" s="17" t="s">
        <v>1</v>
      </c>
      <c r="E24" s="18" t="s">
        <v>136</v>
      </c>
      <c r="F24" s="19">
        <v>4.9</v>
      </c>
      <c r="G24" s="19">
        <f t="shared" si="0"/>
        <v>4.9</v>
      </c>
      <c r="H24" s="20">
        <v>97.3</v>
      </c>
      <c r="I24" s="20">
        <f t="shared" si="5"/>
        <v>9.121274409044194</v>
      </c>
      <c r="J24" s="20">
        <v>28.8</v>
      </c>
      <c r="K24" s="20">
        <f t="shared" si="6"/>
        <v>13.541666666666666</v>
      </c>
      <c r="L24" s="20">
        <v>5.25</v>
      </c>
      <c r="M24" s="20">
        <f t="shared" si="3"/>
        <v>4.375</v>
      </c>
      <c r="N24" s="40">
        <f t="shared" si="4"/>
        <v>31.93794107571086</v>
      </c>
      <c r="O24" s="20">
        <v>7</v>
      </c>
      <c r="P24" s="53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s="13" customFormat="1" ht="19.5" customHeight="1">
      <c r="A25" s="9">
        <v>8</v>
      </c>
      <c r="B25" s="9" t="s">
        <v>197</v>
      </c>
      <c r="C25" s="9" t="s">
        <v>198</v>
      </c>
      <c r="D25" s="9" t="s">
        <v>0</v>
      </c>
      <c r="E25" s="10" t="s">
        <v>162</v>
      </c>
      <c r="F25" s="11">
        <v>7.9</v>
      </c>
      <c r="G25" s="11">
        <f t="shared" si="0"/>
        <v>7.9</v>
      </c>
      <c r="H25" s="12">
        <v>117.6</v>
      </c>
      <c r="I25" s="12">
        <f aca="true" t="shared" si="7" ref="I25:I32">25*76/H25</f>
        <v>16.156462585034014</v>
      </c>
      <c r="J25" s="12">
        <v>23</v>
      </c>
      <c r="K25" s="12">
        <f aca="true" t="shared" si="8" ref="K25:K32">25*17.3/J25</f>
        <v>18.804347826086957</v>
      </c>
      <c r="L25" s="12">
        <v>11.75</v>
      </c>
      <c r="M25" s="12">
        <f t="shared" si="3"/>
        <v>9.791666666666666</v>
      </c>
      <c r="N25" s="39">
        <f t="shared" si="4"/>
        <v>52.65247707778763</v>
      </c>
      <c r="O25" s="12">
        <v>3</v>
      </c>
      <c r="P25" s="54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s="13" customFormat="1" ht="19.5" customHeight="1">
      <c r="A26" s="9">
        <v>8</v>
      </c>
      <c r="B26" s="9" t="s">
        <v>171</v>
      </c>
      <c r="C26" s="9" t="s">
        <v>54</v>
      </c>
      <c r="D26" s="9" t="s">
        <v>0</v>
      </c>
      <c r="E26" s="10" t="s">
        <v>162</v>
      </c>
      <c r="F26" s="11">
        <v>9</v>
      </c>
      <c r="G26" s="11">
        <f t="shared" si="0"/>
        <v>9</v>
      </c>
      <c r="H26" s="12">
        <v>116.4</v>
      </c>
      <c r="I26" s="12">
        <f t="shared" si="7"/>
        <v>16.323024054982817</v>
      </c>
      <c r="J26" s="12">
        <v>47.9</v>
      </c>
      <c r="K26" s="12">
        <f t="shared" si="8"/>
        <v>9.029227557411273</v>
      </c>
      <c r="L26" s="12">
        <v>10.25</v>
      </c>
      <c r="M26" s="12">
        <f t="shared" si="3"/>
        <v>8.541666666666666</v>
      </c>
      <c r="N26" s="39">
        <f t="shared" si="4"/>
        <v>42.893918279060756</v>
      </c>
      <c r="O26" s="12">
        <v>7</v>
      </c>
      <c r="P26" s="54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1:27" s="13" customFormat="1" ht="19.5" customHeight="1">
      <c r="A27" s="9">
        <v>8</v>
      </c>
      <c r="B27" s="9" t="s">
        <v>64</v>
      </c>
      <c r="C27" s="9" t="s">
        <v>10</v>
      </c>
      <c r="D27" s="9" t="s">
        <v>0</v>
      </c>
      <c r="E27" s="10" t="s">
        <v>52</v>
      </c>
      <c r="F27" s="11">
        <v>9</v>
      </c>
      <c r="G27" s="11">
        <f t="shared" si="0"/>
        <v>9</v>
      </c>
      <c r="H27" s="12">
        <v>114.2</v>
      </c>
      <c r="I27" s="12">
        <f t="shared" si="7"/>
        <v>16.637478108581437</v>
      </c>
      <c r="J27" s="12">
        <v>48.2</v>
      </c>
      <c r="K27" s="12">
        <f t="shared" si="8"/>
        <v>8.973029045643154</v>
      </c>
      <c r="L27" s="12">
        <v>16.75</v>
      </c>
      <c r="M27" s="12">
        <f t="shared" si="3"/>
        <v>13.958333333333334</v>
      </c>
      <c r="N27" s="39">
        <f t="shared" si="4"/>
        <v>48.56884048755793</v>
      </c>
      <c r="O27" s="12">
        <v>5</v>
      </c>
      <c r="P27" s="54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7" s="13" customFormat="1" ht="19.5" customHeight="1">
      <c r="A28" s="9">
        <v>8</v>
      </c>
      <c r="B28" s="9" t="s">
        <v>154</v>
      </c>
      <c r="C28" s="9" t="s">
        <v>10</v>
      </c>
      <c r="D28" s="9" t="s">
        <v>0</v>
      </c>
      <c r="E28" s="10" t="s">
        <v>153</v>
      </c>
      <c r="F28" s="11">
        <v>7.4</v>
      </c>
      <c r="G28" s="11">
        <f t="shared" si="0"/>
        <v>7.4</v>
      </c>
      <c r="H28" s="12">
        <v>121.5</v>
      </c>
      <c r="I28" s="12">
        <f t="shared" si="7"/>
        <v>15.637860082304528</v>
      </c>
      <c r="J28" s="12">
        <v>30.5</v>
      </c>
      <c r="K28" s="12">
        <f t="shared" si="8"/>
        <v>14.180327868852459</v>
      </c>
      <c r="L28" s="12">
        <v>17.5</v>
      </c>
      <c r="M28" s="12">
        <f t="shared" si="3"/>
        <v>14.583333333333334</v>
      </c>
      <c r="N28" s="39">
        <f t="shared" si="4"/>
        <v>51.80152128449032</v>
      </c>
      <c r="O28" s="12">
        <v>4</v>
      </c>
      <c r="P28" s="54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s="13" customFormat="1" ht="19.5" customHeight="1">
      <c r="A29" s="11">
        <v>8</v>
      </c>
      <c r="B29" s="9" t="s">
        <v>119</v>
      </c>
      <c r="C29" s="9" t="s">
        <v>105</v>
      </c>
      <c r="D29" s="9" t="s">
        <v>0</v>
      </c>
      <c r="E29" s="16" t="s">
        <v>118</v>
      </c>
      <c r="F29" s="11">
        <v>9.3</v>
      </c>
      <c r="G29" s="11">
        <f t="shared" si="0"/>
        <v>9.3</v>
      </c>
      <c r="H29" s="12">
        <v>76</v>
      </c>
      <c r="I29" s="12">
        <f t="shared" si="7"/>
        <v>25</v>
      </c>
      <c r="J29" s="12">
        <v>31.7</v>
      </c>
      <c r="K29" s="12">
        <f t="shared" si="8"/>
        <v>13.64353312302839</v>
      </c>
      <c r="L29" s="12">
        <v>16.5</v>
      </c>
      <c r="M29" s="12">
        <f t="shared" si="3"/>
        <v>13.75</v>
      </c>
      <c r="N29" s="39">
        <f t="shared" si="4"/>
        <v>61.69353312302839</v>
      </c>
      <c r="O29" s="12">
        <v>2</v>
      </c>
      <c r="P29" s="54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s="13" customFormat="1" ht="19.5" customHeight="1">
      <c r="A30" s="11">
        <v>8</v>
      </c>
      <c r="B30" s="9" t="s">
        <v>126</v>
      </c>
      <c r="C30" s="9" t="s">
        <v>122</v>
      </c>
      <c r="D30" s="9" t="s">
        <v>0</v>
      </c>
      <c r="E30" s="16" t="s">
        <v>118</v>
      </c>
      <c r="F30" s="11">
        <v>9.2</v>
      </c>
      <c r="G30" s="11">
        <f t="shared" si="0"/>
        <v>9.2</v>
      </c>
      <c r="H30" s="12">
        <v>82.6</v>
      </c>
      <c r="I30" s="12">
        <f t="shared" si="7"/>
        <v>23.002421307506054</v>
      </c>
      <c r="J30" s="12">
        <v>17.3</v>
      </c>
      <c r="K30" s="12">
        <f t="shared" si="8"/>
        <v>25</v>
      </c>
      <c r="L30" s="12">
        <v>8.25</v>
      </c>
      <c r="M30" s="12">
        <f t="shared" si="3"/>
        <v>6.875</v>
      </c>
      <c r="N30" s="39">
        <f t="shared" si="4"/>
        <v>64.07742130750606</v>
      </c>
      <c r="O30" s="12">
        <v>1</v>
      </c>
      <c r="P30" s="54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s="13" customFormat="1" ht="19.5" customHeight="1">
      <c r="A31" s="11">
        <v>8</v>
      </c>
      <c r="B31" s="9" t="s">
        <v>123</v>
      </c>
      <c r="C31" s="9" t="s">
        <v>7</v>
      </c>
      <c r="D31" s="9" t="s">
        <v>0</v>
      </c>
      <c r="E31" s="16" t="s">
        <v>118</v>
      </c>
      <c r="F31" s="11">
        <v>8.8</v>
      </c>
      <c r="G31" s="11">
        <f t="shared" si="0"/>
        <v>8.8</v>
      </c>
      <c r="H31" s="12">
        <v>99.7</v>
      </c>
      <c r="I31" s="12">
        <f t="shared" si="7"/>
        <v>19.05717151454363</v>
      </c>
      <c r="J31" s="12">
        <v>51.2</v>
      </c>
      <c r="K31" s="12">
        <f t="shared" si="8"/>
        <v>8.447265625</v>
      </c>
      <c r="L31" s="12">
        <v>13.5</v>
      </c>
      <c r="M31" s="12">
        <f t="shared" si="3"/>
        <v>11.25</v>
      </c>
      <c r="N31" s="39">
        <f t="shared" si="4"/>
        <v>47.55443713954363</v>
      </c>
      <c r="O31" s="12">
        <v>6</v>
      </c>
      <c r="P31" s="54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spans="1:27" s="13" customFormat="1" ht="19.5" customHeight="1">
      <c r="A32" s="11">
        <v>8</v>
      </c>
      <c r="B32" s="9" t="s">
        <v>121</v>
      </c>
      <c r="C32" s="9" t="s">
        <v>80</v>
      </c>
      <c r="D32" s="9" t="s">
        <v>0</v>
      </c>
      <c r="E32" s="16" t="s">
        <v>118</v>
      </c>
      <c r="F32" s="11">
        <v>8.5</v>
      </c>
      <c r="G32" s="11">
        <f t="shared" si="0"/>
        <v>8.5</v>
      </c>
      <c r="H32" s="12">
        <v>90.9</v>
      </c>
      <c r="I32" s="12">
        <f t="shared" si="7"/>
        <v>20.9020902090209</v>
      </c>
      <c r="J32" s="12">
        <v>47.1</v>
      </c>
      <c r="K32" s="12">
        <f t="shared" si="8"/>
        <v>9.182590233545648</v>
      </c>
      <c r="L32" s="12">
        <v>5.5</v>
      </c>
      <c r="M32" s="12">
        <f t="shared" si="3"/>
        <v>4.583333333333333</v>
      </c>
      <c r="N32" s="39">
        <f t="shared" si="4"/>
        <v>43.16801377589989</v>
      </c>
      <c r="O32" s="12">
        <v>7</v>
      </c>
      <c r="P32" s="54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</row>
    <row r="33" spans="1:27" s="21" customFormat="1" ht="19.5" customHeight="1">
      <c r="A33" s="17">
        <v>8</v>
      </c>
      <c r="B33" s="17" t="s">
        <v>159</v>
      </c>
      <c r="C33" s="17" t="s">
        <v>41</v>
      </c>
      <c r="D33" s="17" t="s">
        <v>0</v>
      </c>
      <c r="E33" s="18" t="s">
        <v>155</v>
      </c>
      <c r="F33" s="19">
        <v>5.6</v>
      </c>
      <c r="G33" s="19">
        <f t="shared" si="0"/>
        <v>5.6</v>
      </c>
      <c r="H33" s="20">
        <v>71</v>
      </c>
      <c r="I33" s="20">
        <f aca="true" t="shared" si="9" ref="I33:I49">25*66.7/H33</f>
        <v>23.485915492957748</v>
      </c>
      <c r="J33" s="20">
        <v>15.9</v>
      </c>
      <c r="K33" s="20">
        <f aca="true" t="shared" si="10" ref="K33:K49">25*14.5/J33</f>
        <v>22.79874213836478</v>
      </c>
      <c r="L33" s="20">
        <v>13.25</v>
      </c>
      <c r="M33" s="20">
        <f t="shared" si="3"/>
        <v>11.041666666666666</v>
      </c>
      <c r="N33" s="40">
        <f t="shared" si="4"/>
        <v>62.92632429798919</v>
      </c>
      <c r="O33" s="20">
        <v>1</v>
      </c>
      <c r="P33" s="53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</row>
    <row r="34" spans="1:27" s="21" customFormat="1" ht="19.5" customHeight="1">
      <c r="A34" s="17">
        <v>8</v>
      </c>
      <c r="B34" s="17" t="s">
        <v>27</v>
      </c>
      <c r="C34" s="17" t="s">
        <v>14</v>
      </c>
      <c r="D34" s="17" t="s">
        <v>1</v>
      </c>
      <c r="E34" s="18" t="s">
        <v>4</v>
      </c>
      <c r="F34" s="19">
        <v>4.5</v>
      </c>
      <c r="G34" s="19">
        <f t="shared" si="0"/>
        <v>4.5</v>
      </c>
      <c r="H34" s="20">
        <v>120.7</v>
      </c>
      <c r="I34" s="20">
        <f t="shared" si="9"/>
        <v>13.815244407622204</v>
      </c>
      <c r="J34" s="20">
        <v>15.7</v>
      </c>
      <c r="K34" s="20">
        <f t="shared" si="10"/>
        <v>23.089171974522294</v>
      </c>
      <c r="L34" s="20">
        <v>8.5</v>
      </c>
      <c r="M34" s="20">
        <f t="shared" si="3"/>
        <v>7.083333333333333</v>
      </c>
      <c r="N34" s="40">
        <f t="shared" si="4"/>
        <v>48.48774971547783</v>
      </c>
      <c r="O34" s="20">
        <v>8</v>
      </c>
      <c r="P34" s="53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spans="1:27" s="21" customFormat="1" ht="19.5" customHeight="1">
      <c r="A35" s="17">
        <v>8</v>
      </c>
      <c r="B35" s="17" t="s">
        <v>28</v>
      </c>
      <c r="C35" s="17" t="s">
        <v>29</v>
      </c>
      <c r="D35" s="17" t="s">
        <v>1</v>
      </c>
      <c r="E35" s="18" t="s">
        <v>4</v>
      </c>
      <c r="F35" s="19">
        <v>2.5</v>
      </c>
      <c r="G35" s="19">
        <f t="shared" si="0"/>
        <v>2.5</v>
      </c>
      <c r="H35" s="20">
        <v>101.3</v>
      </c>
      <c r="I35" s="20">
        <f t="shared" si="9"/>
        <v>16.461006910167818</v>
      </c>
      <c r="J35" s="20">
        <v>23.1</v>
      </c>
      <c r="K35" s="20">
        <f t="shared" si="10"/>
        <v>15.692640692640692</v>
      </c>
      <c r="L35" s="20">
        <v>8.25</v>
      </c>
      <c r="M35" s="20">
        <f t="shared" si="3"/>
        <v>6.875</v>
      </c>
      <c r="N35" s="40">
        <f t="shared" si="4"/>
        <v>41.52864760280851</v>
      </c>
      <c r="O35" s="20">
        <v>10</v>
      </c>
      <c r="P35" s="53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1:27" s="21" customFormat="1" ht="19.5" customHeight="1">
      <c r="A36" s="17">
        <v>8</v>
      </c>
      <c r="B36" s="17" t="s">
        <v>46</v>
      </c>
      <c r="C36" s="17" t="s">
        <v>19</v>
      </c>
      <c r="D36" s="17" t="s">
        <v>1</v>
      </c>
      <c r="E36" s="18" t="s">
        <v>34</v>
      </c>
      <c r="F36" s="19">
        <v>9.1</v>
      </c>
      <c r="G36" s="19">
        <f t="shared" si="0"/>
        <v>9.1</v>
      </c>
      <c r="H36" s="20">
        <v>66.7</v>
      </c>
      <c r="I36" s="20">
        <f t="shared" si="9"/>
        <v>25</v>
      </c>
      <c r="J36" s="20">
        <v>22.2</v>
      </c>
      <c r="K36" s="20">
        <f t="shared" si="10"/>
        <v>16.32882882882883</v>
      </c>
      <c r="L36" s="20">
        <v>3.5</v>
      </c>
      <c r="M36" s="20">
        <f t="shared" si="3"/>
        <v>2.9166666666666665</v>
      </c>
      <c r="N36" s="40">
        <f t="shared" si="4"/>
        <v>53.34549549549549</v>
      </c>
      <c r="O36" s="20">
        <v>7</v>
      </c>
      <c r="P36" s="53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spans="1:27" s="21" customFormat="1" ht="19.5" customHeight="1">
      <c r="A37" s="17">
        <v>8</v>
      </c>
      <c r="B37" s="17" t="s">
        <v>47</v>
      </c>
      <c r="C37" s="17" t="s">
        <v>48</v>
      </c>
      <c r="D37" s="17" t="s">
        <v>1</v>
      </c>
      <c r="E37" s="18" t="s">
        <v>34</v>
      </c>
      <c r="F37" s="19">
        <v>9.5</v>
      </c>
      <c r="G37" s="19">
        <f aca="true" t="shared" si="11" ref="G37:G68">20*F37/20</f>
        <v>9.5</v>
      </c>
      <c r="H37" s="20">
        <v>67.4</v>
      </c>
      <c r="I37" s="20">
        <f t="shared" si="9"/>
        <v>24.740356083086052</v>
      </c>
      <c r="J37" s="20">
        <v>16</v>
      </c>
      <c r="K37" s="20">
        <f t="shared" si="10"/>
        <v>22.65625</v>
      </c>
      <c r="L37" s="20">
        <v>4.5</v>
      </c>
      <c r="M37" s="20">
        <f t="shared" si="3"/>
        <v>3.75</v>
      </c>
      <c r="N37" s="40">
        <f aca="true" t="shared" si="12" ref="N37:N68">G37+I37+K37+M37</f>
        <v>60.646606083086056</v>
      </c>
      <c r="O37" s="20">
        <v>3</v>
      </c>
      <c r="P37" s="53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s="21" customFormat="1" ht="19.5" customHeight="1">
      <c r="A38" s="17">
        <v>8</v>
      </c>
      <c r="B38" s="17" t="s">
        <v>61</v>
      </c>
      <c r="C38" s="17" t="s">
        <v>62</v>
      </c>
      <c r="D38" s="17" t="s">
        <v>1</v>
      </c>
      <c r="E38" s="18" t="s">
        <v>52</v>
      </c>
      <c r="F38" s="19">
        <v>9.1</v>
      </c>
      <c r="G38" s="19">
        <f t="shared" si="11"/>
        <v>9.1</v>
      </c>
      <c r="H38" s="20">
        <v>114.8</v>
      </c>
      <c r="I38" s="20">
        <f t="shared" si="9"/>
        <v>14.525261324041812</v>
      </c>
      <c r="J38" s="20">
        <v>14.5</v>
      </c>
      <c r="K38" s="20">
        <f t="shared" si="10"/>
        <v>25</v>
      </c>
      <c r="L38" s="20">
        <v>8.5</v>
      </c>
      <c r="M38" s="20">
        <f t="shared" si="3"/>
        <v>7.083333333333333</v>
      </c>
      <c r="N38" s="40">
        <f t="shared" si="12"/>
        <v>55.70859465737515</v>
      </c>
      <c r="O38" s="20">
        <v>5</v>
      </c>
      <c r="P38" s="53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:27" s="21" customFormat="1" ht="19.5" customHeight="1">
      <c r="A39" s="17">
        <v>8</v>
      </c>
      <c r="B39" s="17" t="s">
        <v>63</v>
      </c>
      <c r="C39" s="17" t="s">
        <v>35</v>
      </c>
      <c r="D39" s="17" t="s">
        <v>1</v>
      </c>
      <c r="E39" s="18" t="s">
        <v>52</v>
      </c>
      <c r="F39" s="19">
        <v>8.7</v>
      </c>
      <c r="G39" s="19">
        <f t="shared" si="11"/>
        <v>8.7</v>
      </c>
      <c r="H39" s="20">
        <v>91.5</v>
      </c>
      <c r="I39" s="20">
        <f t="shared" si="9"/>
        <v>18.224043715846996</v>
      </c>
      <c r="J39" s="20">
        <v>20.9</v>
      </c>
      <c r="K39" s="20">
        <f t="shared" si="10"/>
        <v>17.344497607655505</v>
      </c>
      <c r="L39" s="20">
        <v>16.75</v>
      </c>
      <c r="M39" s="20">
        <f t="shared" si="3"/>
        <v>13.958333333333334</v>
      </c>
      <c r="N39" s="40">
        <f t="shared" si="12"/>
        <v>58.22687465683584</v>
      </c>
      <c r="O39" s="20">
        <v>4</v>
      </c>
      <c r="P39" s="53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</row>
    <row r="40" spans="1:27" s="21" customFormat="1" ht="19.5" customHeight="1">
      <c r="A40" s="17">
        <v>8</v>
      </c>
      <c r="B40" s="17" t="s">
        <v>60</v>
      </c>
      <c r="C40" s="17" t="s">
        <v>45</v>
      </c>
      <c r="D40" s="17" t="s">
        <v>1</v>
      </c>
      <c r="E40" s="18" t="s">
        <v>52</v>
      </c>
      <c r="F40" s="19">
        <v>8.1</v>
      </c>
      <c r="G40" s="19">
        <f t="shared" si="11"/>
        <v>8.1</v>
      </c>
      <c r="H40" s="20">
        <v>90.9</v>
      </c>
      <c r="I40" s="20">
        <f t="shared" si="9"/>
        <v>18.344334433443343</v>
      </c>
      <c r="J40" s="20">
        <v>25.7</v>
      </c>
      <c r="K40" s="20">
        <f t="shared" si="10"/>
        <v>14.105058365758754</v>
      </c>
      <c r="L40" s="20">
        <v>8.5</v>
      </c>
      <c r="M40" s="20">
        <f t="shared" si="3"/>
        <v>7.083333333333333</v>
      </c>
      <c r="N40" s="40">
        <f t="shared" si="12"/>
        <v>47.63272613253543</v>
      </c>
      <c r="O40" s="20">
        <v>8</v>
      </c>
      <c r="P40" s="53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:27" s="21" customFormat="1" ht="19.5" customHeight="1">
      <c r="A41" s="17">
        <v>8</v>
      </c>
      <c r="B41" s="22" t="s">
        <v>98</v>
      </c>
      <c r="C41" s="17" t="s">
        <v>97</v>
      </c>
      <c r="D41" s="17" t="s">
        <v>1</v>
      </c>
      <c r="E41" s="18" t="s">
        <v>87</v>
      </c>
      <c r="F41" s="19">
        <v>8.8</v>
      </c>
      <c r="G41" s="19">
        <f t="shared" si="11"/>
        <v>8.8</v>
      </c>
      <c r="H41" s="20">
        <v>108.9</v>
      </c>
      <c r="I41" s="20">
        <f t="shared" si="9"/>
        <v>15.312213039485766</v>
      </c>
      <c r="J41" s="20">
        <v>31.4</v>
      </c>
      <c r="K41" s="20">
        <f t="shared" si="10"/>
        <v>11.544585987261147</v>
      </c>
      <c r="L41" s="20">
        <v>10.25</v>
      </c>
      <c r="M41" s="20">
        <f t="shared" si="3"/>
        <v>8.541666666666666</v>
      </c>
      <c r="N41" s="40">
        <f t="shared" si="12"/>
        <v>44.198465693413574</v>
      </c>
      <c r="O41" s="20">
        <v>9</v>
      </c>
      <c r="P41" s="53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</row>
    <row r="42" spans="1:27" s="21" customFormat="1" ht="19.5" customHeight="1">
      <c r="A42" s="33" t="s">
        <v>127</v>
      </c>
      <c r="B42" s="18" t="s">
        <v>181</v>
      </c>
      <c r="C42" s="18" t="s">
        <v>116</v>
      </c>
      <c r="D42" s="18" t="s">
        <v>1</v>
      </c>
      <c r="E42" s="18" t="s">
        <v>176</v>
      </c>
      <c r="F42" s="19">
        <v>7.7</v>
      </c>
      <c r="G42" s="19">
        <f t="shared" si="11"/>
        <v>7.7</v>
      </c>
      <c r="H42" s="20">
        <v>89.8</v>
      </c>
      <c r="I42" s="20">
        <f t="shared" si="9"/>
        <v>18.569042316258354</v>
      </c>
      <c r="J42" s="20">
        <v>46.3</v>
      </c>
      <c r="K42" s="20">
        <f t="shared" si="10"/>
        <v>7.829373650107992</v>
      </c>
      <c r="L42" s="20">
        <v>12.25</v>
      </c>
      <c r="M42" s="20">
        <f t="shared" si="3"/>
        <v>10.208333333333334</v>
      </c>
      <c r="N42" s="40">
        <f t="shared" si="12"/>
        <v>44.30674929969968</v>
      </c>
      <c r="O42" s="20">
        <v>9</v>
      </c>
      <c r="P42" s="53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</row>
    <row r="43" spans="1:27" s="21" customFormat="1" ht="19.5" customHeight="1">
      <c r="A43" s="19">
        <v>8</v>
      </c>
      <c r="B43" s="17" t="s">
        <v>77</v>
      </c>
      <c r="C43" s="17" t="s">
        <v>33</v>
      </c>
      <c r="D43" s="17" t="s">
        <v>1</v>
      </c>
      <c r="E43" s="18" t="s">
        <v>74</v>
      </c>
      <c r="F43" s="19">
        <v>9.1</v>
      </c>
      <c r="G43" s="19">
        <f t="shared" si="11"/>
        <v>9.1</v>
      </c>
      <c r="H43" s="20">
        <v>99.9</v>
      </c>
      <c r="I43" s="20">
        <f t="shared" si="9"/>
        <v>16.69169169169169</v>
      </c>
      <c r="J43" s="20">
        <v>51.3</v>
      </c>
      <c r="K43" s="20">
        <f t="shared" si="10"/>
        <v>7.0662768031189085</v>
      </c>
      <c r="L43" s="20">
        <v>6.25</v>
      </c>
      <c r="M43" s="20">
        <f t="shared" si="3"/>
        <v>5.208333333333333</v>
      </c>
      <c r="N43" s="40">
        <f t="shared" si="12"/>
        <v>38.066301828143935</v>
      </c>
      <c r="O43" s="20">
        <v>12</v>
      </c>
      <c r="P43" s="53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1:27" s="21" customFormat="1" ht="19.5" customHeight="1">
      <c r="A44" s="17">
        <v>8</v>
      </c>
      <c r="B44" s="17" t="s">
        <v>84</v>
      </c>
      <c r="C44" s="17" t="s">
        <v>85</v>
      </c>
      <c r="D44" s="17" t="s">
        <v>1</v>
      </c>
      <c r="E44" s="18" t="s">
        <v>78</v>
      </c>
      <c r="F44" s="19">
        <v>6.4</v>
      </c>
      <c r="G44" s="19">
        <f t="shared" si="11"/>
        <v>6.4</v>
      </c>
      <c r="H44" s="20">
        <v>84.3</v>
      </c>
      <c r="I44" s="20">
        <f t="shared" si="9"/>
        <v>19.780545670225386</v>
      </c>
      <c r="J44" s="20">
        <v>52</v>
      </c>
      <c r="K44" s="20">
        <f t="shared" si="10"/>
        <v>6.971153846153846</v>
      </c>
      <c r="L44" s="20">
        <v>5.75</v>
      </c>
      <c r="M44" s="20">
        <f t="shared" si="3"/>
        <v>4.791666666666667</v>
      </c>
      <c r="N44" s="40">
        <f t="shared" si="12"/>
        <v>37.943366183045896</v>
      </c>
      <c r="O44" s="20">
        <v>12</v>
      </c>
      <c r="P44" s="53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</row>
    <row r="45" spans="1:27" s="21" customFormat="1" ht="19.5" customHeight="1">
      <c r="A45" s="17">
        <v>8</v>
      </c>
      <c r="B45" s="17" t="s">
        <v>108</v>
      </c>
      <c r="C45" s="17" t="s">
        <v>5</v>
      </c>
      <c r="D45" s="17" t="s">
        <v>1</v>
      </c>
      <c r="E45" s="18" t="s">
        <v>103</v>
      </c>
      <c r="F45" s="19">
        <v>6.8</v>
      </c>
      <c r="G45" s="19">
        <f t="shared" si="11"/>
        <v>6.8</v>
      </c>
      <c r="H45" s="20">
        <v>94.5</v>
      </c>
      <c r="I45" s="20">
        <f t="shared" si="9"/>
        <v>17.645502645502646</v>
      </c>
      <c r="J45" s="20">
        <v>48</v>
      </c>
      <c r="K45" s="20">
        <f t="shared" si="10"/>
        <v>7.552083333333333</v>
      </c>
      <c r="L45" s="20">
        <v>4.5</v>
      </c>
      <c r="M45" s="20">
        <f t="shared" si="3"/>
        <v>3.75</v>
      </c>
      <c r="N45" s="40">
        <f t="shared" si="12"/>
        <v>35.74758597883598</v>
      </c>
      <c r="O45" s="20">
        <v>13</v>
      </c>
      <c r="P45" s="53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</row>
    <row r="46" spans="1:27" s="21" customFormat="1" ht="19.5" customHeight="1">
      <c r="A46" s="17">
        <v>8</v>
      </c>
      <c r="B46" s="17" t="s">
        <v>109</v>
      </c>
      <c r="C46" s="17" t="s">
        <v>14</v>
      </c>
      <c r="D46" s="17" t="s">
        <v>1</v>
      </c>
      <c r="E46" s="18" t="s">
        <v>103</v>
      </c>
      <c r="F46" s="19">
        <v>6.4</v>
      </c>
      <c r="G46" s="19">
        <f t="shared" si="11"/>
        <v>6.4</v>
      </c>
      <c r="H46" s="20">
        <v>114.5</v>
      </c>
      <c r="I46" s="20">
        <f t="shared" si="9"/>
        <v>14.563318777292576</v>
      </c>
      <c r="J46" s="20">
        <v>55.6</v>
      </c>
      <c r="K46" s="20">
        <f t="shared" si="10"/>
        <v>6.51978417266187</v>
      </c>
      <c r="L46" s="20">
        <v>7.25</v>
      </c>
      <c r="M46" s="20">
        <f t="shared" si="3"/>
        <v>6.041666666666667</v>
      </c>
      <c r="N46" s="40">
        <f t="shared" si="12"/>
        <v>33.524769616621114</v>
      </c>
      <c r="O46" s="20">
        <v>14</v>
      </c>
      <c r="P46" s="53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</row>
    <row r="47" spans="1:27" s="21" customFormat="1" ht="19.5" customHeight="1">
      <c r="A47" s="33" t="s">
        <v>127</v>
      </c>
      <c r="B47" s="17" t="s">
        <v>121</v>
      </c>
      <c r="C47" s="17" t="s">
        <v>131</v>
      </c>
      <c r="D47" s="17" t="s">
        <v>1</v>
      </c>
      <c r="E47" s="34" t="s">
        <v>118</v>
      </c>
      <c r="F47" s="19">
        <v>5.6</v>
      </c>
      <c r="G47" s="19">
        <f t="shared" si="11"/>
        <v>5.6</v>
      </c>
      <c r="H47" s="20">
        <v>89.2</v>
      </c>
      <c r="I47" s="20">
        <f t="shared" si="9"/>
        <v>18.693946188340806</v>
      </c>
      <c r="J47" s="20">
        <v>32</v>
      </c>
      <c r="K47" s="20">
        <f t="shared" si="10"/>
        <v>11.328125</v>
      </c>
      <c r="L47" s="20">
        <v>6.5</v>
      </c>
      <c r="M47" s="20">
        <f t="shared" si="3"/>
        <v>5.416666666666667</v>
      </c>
      <c r="N47" s="40">
        <f t="shared" si="12"/>
        <v>41.03873785500747</v>
      </c>
      <c r="O47" s="20">
        <v>11</v>
      </c>
      <c r="P47" s="53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</row>
    <row r="48" spans="1:27" s="21" customFormat="1" ht="19.5" customHeight="1">
      <c r="A48" s="33" t="s">
        <v>127</v>
      </c>
      <c r="B48" s="17" t="s">
        <v>132</v>
      </c>
      <c r="C48" s="17" t="s">
        <v>133</v>
      </c>
      <c r="D48" s="17" t="s">
        <v>1</v>
      </c>
      <c r="E48" s="34" t="s">
        <v>118</v>
      </c>
      <c r="F48" s="19">
        <v>8.1</v>
      </c>
      <c r="G48" s="19">
        <f t="shared" si="11"/>
        <v>8.1</v>
      </c>
      <c r="H48" s="20">
        <v>99.9</v>
      </c>
      <c r="I48" s="20">
        <f t="shared" si="9"/>
        <v>16.69169169169169</v>
      </c>
      <c r="J48" s="20">
        <v>14.9</v>
      </c>
      <c r="K48" s="20">
        <f t="shared" si="10"/>
        <v>24.328859060402685</v>
      </c>
      <c r="L48" s="20">
        <v>6.25</v>
      </c>
      <c r="M48" s="20">
        <f t="shared" si="3"/>
        <v>5.208333333333333</v>
      </c>
      <c r="N48" s="40">
        <f t="shared" si="12"/>
        <v>54.32888408542771</v>
      </c>
      <c r="O48" s="20">
        <v>6</v>
      </c>
      <c r="P48" s="53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</row>
    <row r="49" spans="1:27" s="21" customFormat="1" ht="19.5" customHeight="1">
      <c r="A49" s="17">
        <v>8</v>
      </c>
      <c r="B49" s="17" t="s">
        <v>137</v>
      </c>
      <c r="C49" s="17" t="s">
        <v>29</v>
      </c>
      <c r="D49" s="17" t="s">
        <v>1</v>
      </c>
      <c r="E49" s="18" t="s">
        <v>136</v>
      </c>
      <c r="F49" s="19">
        <v>7.5</v>
      </c>
      <c r="G49" s="19">
        <f t="shared" si="11"/>
        <v>7.5</v>
      </c>
      <c r="H49" s="20">
        <v>90.9</v>
      </c>
      <c r="I49" s="20">
        <f t="shared" si="9"/>
        <v>18.344334433443343</v>
      </c>
      <c r="J49" s="20">
        <v>15.9</v>
      </c>
      <c r="K49" s="20">
        <f t="shared" si="10"/>
        <v>22.79874213836478</v>
      </c>
      <c r="L49" s="20">
        <v>16.5</v>
      </c>
      <c r="M49" s="20">
        <f t="shared" si="3"/>
        <v>13.75</v>
      </c>
      <c r="N49" s="40">
        <f t="shared" si="12"/>
        <v>62.39307657180812</v>
      </c>
      <c r="O49" s="20">
        <v>2</v>
      </c>
      <c r="P49" s="53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</row>
    <row r="50" spans="1:27" s="13" customFormat="1" ht="19.5" customHeight="1">
      <c r="A50" s="9">
        <v>9</v>
      </c>
      <c r="B50" s="9" t="s">
        <v>164</v>
      </c>
      <c r="C50" s="9" t="s">
        <v>20</v>
      </c>
      <c r="D50" s="9" t="s">
        <v>0</v>
      </c>
      <c r="E50" s="10" t="s">
        <v>162</v>
      </c>
      <c r="F50" s="11">
        <v>6.8</v>
      </c>
      <c r="G50" s="11">
        <f t="shared" si="11"/>
        <v>6.8</v>
      </c>
      <c r="H50" s="12">
        <v>118.1</v>
      </c>
      <c r="I50" s="12">
        <f aca="true" t="shared" si="13" ref="I50:I59">25*66.5/H50</f>
        <v>14.077053344623202</v>
      </c>
      <c r="J50" s="12">
        <v>32.8</v>
      </c>
      <c r="K50" s="12">
        <f aca="true" t="shared" si="14" ref="K50:K59">25*19.8/J50</f>
        <v>15.091463414634148</v>
      </c>
      <c r="L50" s="12">
        <v>17.25</v>
      </c>
      <c r="M50" s="12">
        <f aca="true" t="shared" si="15" ref="M50:M81">30*L50/56</f>
        <v>9.241071428571429</v>
      </c>
      <c r="N50" s="39">
        <f t="shared" si="12"/>
        <v>45.209588187828786</v>
      </c>
      <c r="O50" s="12">
        <v>4</v>
      </c>
      <c r="P50" s="54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</row>
    <row r="51" spans="1:27" s="13" customFormat="1" ht="19.5" customHeight="1">
      <c r="A51" s="9">
        <v>9</v>
      </c>
      <c r="B51" s="9" t="s">
        <v>55</v>
      </c>
      <c r="C51" s="9" t="s">
        <v>15</v>
      </c>
      <c r="D51" s="9" t="s">
        <v>0</v>
      </c>
      <c r="E51" s="10" t="s">
        <v>52</v>
      </c>
      <c r="F51" s="11">
        <v>7.9</v>
      </c>
      <c r="G51" s="11">
        <f t="shared" si="11"/>
        <v>7.9</v>
      </c>
      <c r="H51" s="12">
        <v>110.8</v>
      </c>
      <c r="I51" s="12">
        <f t="shared" si="13"/>
        <v>15.004512635379061</v>
      </c>
      <c r="J51" s="12">
        <v>53</v>
      </c>
      <c r="K51" s="12">
        <f t="shared" si="14"/>
        <v>9.339622641509434</v>
      </c>
      <c r="L51" s="12">
        <v>17.75</v>
      </c>
      <c r="M51" s="12">
        <f t="shared" si="15"/>
        <v>9.508928571428571</v>
      </c>
      <c r="N51" s="39">
        <f t="shared" si="12"/>
        <v>41.75306384831707</v>
      </c>
      <c r="O51" s="12">
        <v>6</v>
      </c>
      <c r="P51" s="54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</row>
    <row r="52" spans="1:27" s="13" customFormat="1" ht="19.5" customHeight="1">
      <c r="A52" s="9">
        <v>9</v>
      </c>
      <c r="B52" s="9" t="s">
        <v>200</v>
      </c>
      <c r="C52" s="9" t="s">
        <v>198</v>
      </c>
      <c r="D52" s="9" t="s">
        <v>0</v>
      </c>
      <c r="E52" s="10" t="s">
        <v>201</v>
      </c>
      <c r="F52" s="11">
        <v>9.3</v>
      </c>
      <c r="G52" s="11">
        <f t="shared" si="11"/>
        <v>9.3</v>
      </c>
      <c r="H52" s="12">
        <v>118.9</v>
      </c>
      <c r="I52" s="12">
        <f t="shared" si="13"/>
        <v>13.98233809924306</v>
      </c>
      <c r="J52" s="12">
        <v>29</v>
      </c>
      <c r="K52" s="12">
        <f t="shared" si="14"/>
        <v>17.06896551724138</v>
      </c>
      <c r="L52" s="12">
        <v>16.25</v>
      </c>
      <c r="M52" s="12">
        <f t="shared" si="15"/>
        <v>8.705357142857142</v>
      </c>
      <c r="N52" s="39">
        <f t="shared" si="12"/>
        <v>49.05666075934158</v>
      </c>
      <c r="O52" s="12">
        <v>3</v>
      </c>
      <c r="P52" s="54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</row>
    <row r="53" spans="1:27" s="13" customFormat="1" ht="19.5" customHeight="1">
      <c r="A53" s="9">
        <v>9</v>
      </c>
      <c r="B53" s="14" t="s">
        <v>88</v>
      </c>
      <c r="C53" s="9" t="s">
        <v>13</v>
      </c>
      <c r="D53" s="9" t="s">
        <v>0</v>
      </c>
      <c r="E53" s="10" t="s">
        <v>87</v>
      </c>
      <c r="F53" s="11">
        <v>8.5</v>
      </c>
      <c r="G53" s="11">
        <f t="shared" si="11"/>
        <v>8.5</v>
      </c>
      <c r="H53" s="12">
        <v>91.7</v>
      </c>
      <c r="I53" s="12">
        <f t="shared" si="13"/>
        <v>18.12977099236641</v>
      </c>
      <c r="J53" s="12">
        <v>88.2</v>
      </c>
      <c r="K53" s="12">
        <f t="shared" si="14"/>
        <v>5.612244897959184</v>
      </c>
      <c r="L53" s="12">
        <v>8.75</v>
      </c>
      <c r="M53" s="12">
        <f t="shared" si="15"/>
        <v>4.6875</v>
      </c>
      <c r="N53" s="39">
        <f t="shared" si="12"/>
        <v>36.9295158903256</v>
      </c>
      <c r="O53" s="12">
        <v>8</v>
      </c>
      <c r="P53" s="54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</row>
    <row r="54" spans="1:27" s="13" customFormat="1" ht="19.5" customHeight="1">
      <c r="A54" s="9">
        <v>9</v>
      </c>
      <c r="B54" s="9" t="s">
        <v>117</v>
      </c>
      <c r="C54" s="9" t="s">
        <v>72</v>
      </c>
      <c r="D54" s="9" t="s">
        <v>0</v>
      </c>
      <c r="E54" s="10" t="s">
        <v>110</v>
      </c>
      <c r="F54" s="11">
        <v>7.9</v>
      </c>
      <c r="G54" s="11">
        <f t="shared" si="11"/>
        <v>7.9</v>
      </c>
      <c r="H54" s="12">
        <v>71.1</v>
      </c>
      <c r="I54" s="12">
        <f t="shared" si="13"/>
        <v>23.38255977496484</v>
      </c>
      <c r="J54" s="12">
        <v>49.4</v>
      </c>
      <c r="K54" s="12">
        <f t="shared" si="14"/>
        <v>10.020242914979757</v>
      </c>
      <c r="L54" s="12">
        <v>5.4</v>
      </c>
      <c r="M54" s="12">
        <f t="shared" si="15"/>
        <v>2.892857142857143</v>
      </c>
      <c r="N54" s="39">
        <f t="shared" si="12"/>
        <v>44.195659832801745</v>
      </c>
      <c r="O54" s="12">
        <v>5</v>
      </c>
      <c r="P54" s="54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</row>
    <row r="55" spans="1:27" s="13" customFormat="1" ht="19.5" customHeight="1">
      <c r="A55" s="23">
        <v>9</v>
      </c>
      <c r="B55" s="24" t="s">
        <v>130</v>
      </c>
      <c r="C55" s="24" t="s">
        <v>58</v>
      </c>
      <c r="D55" s="24" t="s">
        <v>0</v>
      </c>
      <c r="E55" s="25" t="s">
        <v>118</v>
      </c>
      <c r="F55" s="23">
        <v>7.8</v>
      </c>
      <c r="G55" s="11">
        <f t="shared" si="11"/>
        <v>7.8</v>
      </c>
      <c r="H55" s="26">
        <v>68.5</v>
      </c>
      <c r="I55" s="12">
        <f t="shared" si="13"/>
        <v>24.27007299270073</v>
      </c>
      <c r="J55" s="26">
        <v>19.8</v>
      </c>
      <c r="K55" s="12">
        <f t="shared" si="14"/>
        <v>25</v>
      </c>
      <c r="L55" s="26">
        <v>14.75</v>
      </c>
      <c r="M55" s="12">
        <f t="shared" si="15"/>
        <v>7.901785714285714</v>
      </c>
      <c r="N55" s="39">
        <f t="shared" si="12"/>
        <v>64.97185870698644</v>
      </c>
      <c r="O55" s="26">
        <v>1</v>
      </c>
      <c r="P55" s="62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</row>
    <row r="56" spans="1:28" s="28" customFormat="1" ht="19.5" customHeight="1">
      <c r="A56" s="27">
        <v>9</v>
      </c>
      <c r="B56" s="27" t="s">
        <v>199</v>
      </c>
      <c r="C56" s="27" t="s">
        <v>105</v>
      </c>
      <c r="D56" s="24" t="s">
        <v>0</v>
      </c>
      <c r="E56" s="10" t="s">
        <v>52</v>
      </c>
      <c r="F56" s="27">
        <v>7.7</v>
      </c>
      <c r="G56" s="11">
        <f t="shared" si="11"/>
        <v>7.7</v>
      </c>
      <c r="H56" s="27">
        <v>108.9</v>
      </c>
      <c r="I56" s="12">
        <f t="shared" si="13"/>
        <v>15.266299357208448</v>
      </c>
      <c r="J56" s="27">
        <v>64.1</v>
      </c>
      <c r="K56" s="12">
        <f t="shared" si="14"/>
        <v>7.722308892355695</v>
      </c>
      <c r="L56" s="27">
        <v>17.75</v>
      </c>
      <c r="M56" s="12">
        <f t="shared" si="15"/>
        <v>9.508928571428571</v>
      </c>
      <c r="N56" s="39">
        <f t="shared" si="12"/>
        <v>40.19753682099272</v>
      </c>
      <c r="O56" s="27">
        <v>7</v>
      </c>
      <c r="P56" s="5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5"/>
    </row>
    <row r="57" spans="1:27" s="13" customFormat="1" ht="19.5" customHeight="1">
      <c r="A57" s="29">
        <v>9</v>
      </c>
      <c r="B57" s="29" t="s">
        <v>161</v>
      </c>
      <c r="C57" s="29" t="s">
        <v>23</v>
      </c>
      <c r="D57" s="29" t="s">
        <v>0</v>
      </c>
      <c r="E57" s="30" t="s">
        <v>155</v>
      </c>
      <c r="F57" s="31">
        <v>7.2</v>
      </c>
      <c r="G57" s="11">
        <f t="shared" si="11"/>
        <v>7.2</v>
      </c>
      <c r="H57" s="32">
        <v>91.6</v>
      </c>
      <c r="I57" s="12">
        <f t="shared" si="13"/>
        <v>18.149563318777293</v>
      </c>
      <c r="J57" s="32">
        <v>34.6</v>
      </c>
      <c r="K57" s="12">
        <f t="shared" si="14"/>
        <v>14.30635838150289</v>
      </c>
      <c r="L57" s="32">
        <v>10.25</v>
      </c>
      <c r="M57" s="12">
        <f t="shared" si="15"/>
        <v>5.491071428571429</v>
      </c>
      <c r="N57" s="39">
        <f t="shared" si="12"/>
        <v>45.14699312885161</v>
      </c>
      <c r="O57" s="32">
        <v>4</v>
      </c>
      <c r="P57" s="63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</row>
    <row r="58" spans="1:27" s="13" customFormat="1" ht="19.5" customHeight="1">
      <c r="A58" s="9">
        <v>9</v>
      </c>
      <c r="B58" s="9" t="s">
        <v>113</v>
      </c>
      <c r="C58" s="9" t="s">
        <v>8</v>
      </c>
      <c r="D58" s="9" t="s">
        <v>0</v>
      </c>
      <c r="E58" s="10" t="s">
        <v>136</v>
      </c>
      <c r="F58" s="11">
        <v>8.5</v>
      </c>
      <c r="G58" s="11">
        <f t="shared" si="11"/>
        <v>8.5</v>
      </c>
      <c r="H58" s="12">
        <v>66.5</v>
      </c>
      <c r="I58" s="12">
        <f t="shared" si="13"/>
        <v>25</v>
      </c>
      <c r="J58" s="12">
        <v>29.5</v>
      </c>
      <c r="K58" s="12">
        <f t="shared" si="14"/>
        <v>16.779661016949152</v>
      </c>
      <c r="L58" s="12">
        <v>22.75</v>
      </c>
      <c r="M58" s="12">
        <f t="shared" si="15"/>
        <v>12.1875</v>
      </c>
      <c r="N58" s="39">
        <f t="shared" si="12"/>
        <v>62.46716101694915</v>
      </c>
      <c r="O58" s="12">
        <v>2</v>
      </c>
      <c r="P58" s="54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</row>
    <row r="59" spans="1:27" s="13" customFormat="1" ht="19.5" customHeight="1">
      <c r="A59" s="9">
        <v>9</v>
      </c>
      <c r="B59" s="9" t="s">
        <v>185</v>
      </c>
      <c r="C59" s="9" t="s">
        <v>186</v>
      </c>
      <c r="D59" s="9" t="s">
        <v>0</v>
      </c>
      <c r="E59" s="10" t="s">
        <v>34</v>
      </c>
      <c r="F59" s="11">
        <v>7.2</v>
      </c>
      <c r="G59" s="11">
        <f t="shared" si="11"/>
        <v>7.2</v>
      </c>
      <c r="H59" s="12">
        <v>90.5</v>
      </c>
      <c r="I59" s="12">
        <f t="shared" si="13"/>
        <v>18.370165745856355</v>
      </c>
      <c r="J59" s="12">
        <v>29.3</v>
      </c>
      <c r="K59" s="12">
        <f t="shared" si="14"/>
        <v>16.89419795221843</v>
      </c>
      <c r="L59" s="12">
        <v>11.5</v>
      </c>
      <c r="M59" s="12">
        <f t="shared" si="15"/>
        <v>6.160714285714286</v>
      </c>
      <c r="N59" s="39">
        <f t="shared" si="12"/>
        <v>48.62507798378907</v>
      </c>
      <c r="O59" s="12">
        <v>3</v>
      </c>
      <c r="P59" s="54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</row>
    <row r="60" spans="1:27" s="21" customFormat="1" ht="19.5" customHeight="1">
      <c r="A60" s="17">
        <v>9</v>
      </c>
      <c r="B60" s="17" t="s">
        <v>160</v>
      </c>
      <c r="C60" s="17" t="s">
        <v>73</v>
      </c>
      <c r="D60" s="17" t="s">
        <v>0</v>
      </c>
      <c r="E60" s="18" t="s">
        <v>155</v>
      </c>
      <c r="F60" s="19">
        <v>8.3</v>
      </c>
      <c r="G60" s="19">
        <f t="shared" si="11"/>
        <v>8.3</v>
      </c>
      <c r="H60" s="20">
        <v>111.3</v>
      </c>
      <c r="I60" s="20">
        <f aca="true" t="shared" si="16" ref="I60:I71">25*24.2/H60</f>
        <v>5.435759209344115</v>
      </c>
      <c r="J60" s="20">
        <v>16.1</v>
      </c>
      <c r="K60" s="20">
        <f aca="true" t="shared" si="17" ref="K60:K71">25*14.6/J60</f>
        <v>22.670807453416145</v>
      </c>
      <c r="L60" s="20">
        <v>15</v>
      </c>
      <c r="M60" s="20">
        <f t="shared" si="15"/>
        <v>8.035714285714286</v>
      </c>
      <c r="N60" s="40">
        <f t="shared" si="12"/>
        <v>44.44228094847455</v>
      </c>
      <c r="O60" s="20">
        <v>2</v>
      </c>
      <c r="P60" s="53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</row>
    <row r="61" spans="1:27" s="21" customFormat="1" ht="19.5" customHeight="1">
      <c r="A61" s="17">
        <v>9</v>
      </c>
      <c r="B61" s="17" t="s">
        <v>67</v>
      </c>
      <c r="C61" s="17" t="s">
        <v>68</v>
      </c>
      <c r="D61" s="17" t="s">
        <v>1</v>
      </c>
      <c r="E61" s="18" t="s">
        <v>52</v>
      </c>
      <c r="F61" s="19">
        <v>8.3</v>
      </c>
      <c r="G61" s="19">
        <f t="shared" si="11"/>
        <v>8.3</v>
      </c>
      <c r="H61" s="20">
        <v>111.2</v>
      </c>
      <c r="I61" s="20">
        <f t="shared" si="16"/>
        <v>5.440647482014389</v>
      </c>
      <c r="J61" s="20">
        <v>15.1</v>
      </c>
      <c r="K61" s="20">
        <f t="shared" si="17"/>
        <v>24.17218543046358</v>
      </c>
      <c r="L61" s="20">
        <v>8.75</v>
      </c>
      <c r="M61" s="20">
        <f t="shared" si="15"/>
        <v>4.6875</v>
      </c>
      <c r="N61" s="40">
        <f t="shared" si="12"/>
        <v>42.60033291247797</v>
      </c>
      <c r="O61" s="20">
        <v>3</v>
      </c>
      <c r="P61" s="53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</row>
    <row r="62" spans="1:27" s="21" customFormat="1" ht="19.5" customHeight="1">
      <c r="A62" s="17">
        <v>9</v>
      </c>
      <c r="B62" s="17" t="s">
        <v>69</v>
      </c>
      <c r="C62" s="17" t="s">
        <v>70</v>
      </c>
      <c r="D62" s="17" t="s">
        <v>1</v>
      </c>
      <c r="E62" s="18" t="s">
        <v>52</v>
      </c>
      <c r="F62" s="19">
        <v>6.2</v>
      </c>
      <c r="G62" s="19">
        <f t="shared" si="11"/>
        <v>6.2</v>
      </c>
      <c r="H62" s="20">
        <v>87.9</v>
      </c>
      <c r="I62" s="20">
        <f t="shared" si="16"/>
        <v>6.882821387940841</v>
      </c>
      <c r="J62" s="20">
        <v>51.4</v>
      </c>
      <c r="K62" s="20">
        <f t="shared" si="17"/>
        <v>7.101167315175098</v>
      </c>
      <c r="L62" s="20">
        <v>10.25</v>
      </c>
      <c r="M62" s="20">
        <f t="shared" si="15"/>
        <v>5.491071428571429</v>
      </c>
      <c r="N62" s="40">
        <f t="shared" si="12"/>
        <v>25.675060131687367</v>
      </c>
      <c r="O62" s="20">
        <v>11</v>
      </c>
      <c r="P62" s="53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</row>
    <row r="63" spans="1:27" s="21" customFormat="1" ht="19.5" customHeight="1">
      <c r="A63" s="17">
        <v>9</v>
      </c>
      <c r="B63" s="22" t="s">
        <v>89</v>
      </c>
      <c r="C63" s="17" t="s">
        <v>90</v>
      </c>
      <c r="D63" s="17" t="s">
        <v>1</v>
      </c>
      <c r="E63" s="18" t="s">
        <v>87</v>
      </c>
      <c r="F63" s="19">
        <v>7</v>
      </c>
      <c r="G63" s="19">
        <f t="shared" si="11"/>
        <v>7</v>
      </c>
      <c r="H63" s="20">
        <v>104.5</v>
      </c>
      <c r="I63" s="20">
        <f t="shared" si="16"/>
        <v>5.7894736842105265</v>
      </c>
      <c r="J63" s="20">
        <v>27</v>
      </c>
      <c r="K63" s="20">
        <f t="shared" si="17"/>
        <v>13.518518518518519</v>
      </c>
      <c r="L63" s="20">
        <v>17.25</v>
      </c>
      <c r="M63" s="20">
        <f t="shared" si="15"/>
        <v>9.241071428571429</v>
      </c>
      <c r="N63" s="40">
        <f t="shared" si="12"/>
        <v>35.54906363130048</v>
      </c>
      <c r="O63" s="20">
        <v>7</v>
      </c>
      <c r="P63" s="53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</row>
    <row r="64" spans="1:27" s="21" customFormat="1" ht="19.5" customHeight="1">
      <c r="A64" s="17">
        <v>9</v>
      </c>
      <c r="B64" s="22" t="s">
        <v>92</v>
      </c>
      <c r="C64" s="17" t="s">
        <v>42</v>
      </c>
      <c r="D64" s="17" t="s">
        <v>1</v>
      </c>
      <c r="E64" s="18" t="s">
        <v>87</v>
      </c>
      <c r="F64" s="19">
        <v>7.7</v>
      </c>
      <c r="G64" s="19">
        <f t="shared" si="11"/>
        <v>7.7</v>
      </c>
      <c r="H64" s="20">
        <v>88</v>
      </c>
      <c r="I64" s="20">
        <f t="shared" si="16"/>
        <v>6.875</v>
      </c>
      <c r="J64" s="20">
        <v>26.6</v>
      </c>
      <c r="K64" s="20">
        <f t="shared" si="17"/>
        <v>13.721804511278195</v>
      </c>
      <c r="L64" s="20">
        <v>14.5</v>
      </c>
      <c r="M64" s="20">
        <f t="shared" si="15"/>
        <v>7.767857142857143</v>
      </c>
      <c r="N64" s="40">
        <f t="shared" si="12"/>
        <v>36.06466165413534</v>
      </c>
      <c r="O64" s="20">
        <v>7</v>
      </c>
      <c r="P64" s="53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</row>
    <row r="65" spans="1:27" s="21" customFormat="1" ht="19.5" customHeight="1">
      <c r="A65" s="33" t="s">
        <v>128</v>
      </c>
      <c r="B65" s="18" t="s">
        <v>182</v>
      </c>
      <c r="C65" s="18" t="s">
        <v>183</v>
      </c>
      <c r="D65" s="18" t="s">
        <v>1</v>
      </c>
      <c r="E65" s="18" t="s">
        <v>176</v>
      </c>
      <c r="F65" s="19">
        <v>1.4</v>
      </c>
      <c r="G65" s="19">
        <f t="shared" si="11"/>
        <v>1.4</v>
      </c>
      <c r="H65" s="20">
        <v>87.9</v>
      </c>
      <c r="I65" s="20">
        <f t="shared" si="16"/>
        <v>6.882821387940841</v>
      </c>
      <c r="J65" s="20">
        <v>16.3</v>
      </c>
      <c r="K65" s="20">
        <f t="shared" si="17"/>
        <v>22.392638036809814</v>
      </c>
      <c r="L65" s="20">
        <v>16.75</v>
      </c>
      <c r="M65" s="20">
        <f t="shared" si="15"/>
        <v>8.973214285714286</v>
      </c>
      <c r="N65" s="40">
        <f t="shared" si="12"/>
        <v>39.64867371046494</v>
      </c>
      <c r="O65" s="20">
        <v>6</v>
      </c>
      <c r="P65" s="5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</row>
    <row r="66" spans="1:27" s="21" customFormat="1" ht="19.5" customHeight="1">
      <c r="A66" s="17">
        <v>9</v>
      </c>
      <c r="B66" s="17" t="s">
        <v>81</v>
      </c>
      <c r="C66" s="17" t="s">
        <v>35</v>
      </c>
      <c r="D66" s="17" t="s">
        <v>1</v>
      </c>
      <c r="E66" s="18" t="s">
        <v>78</v>
      </c>
      <c r="F66" s="19">
        <v>5.5</v>
      </c>
      <c r="G66" s="19">
        <f t="shared" si="11"/>
        <v>5.5</v>
      </c>
      <c r="H66" s="20">
        <v>86</v>
      </c>
      <c r="I66" s="20">
        <f t="shared" si="16"/>
        <v>7.034883720930233</v>
      </c>
      <c r="J66" s="20">
        <v>24.2</v>
      </c>
      <c r="K66" s="20">
        <f t="shared" si="17"/>
        <v>15.082644628099175</v>
      </c>
      <c r="L66" s="20">
        <v>14</v>
      </c>
      <c r="M66" s="20">
        <f t="shared" si="15"/>
        <v>7.5</v>
      </c>
      <c r="N66" s="40">
        <f t="shared" si="12"/>
        <v>35.117528349029406</v>
      </c>
      <c r="O66" s="20">
        <v>8</v>
      </c>
      <c r="P66" s="53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</row>
    <row r="67" spans="1:27" s="21" customFormat="1" ht="19.5" customHeight="1">
      <c r="A67" s="17">
        <v>9</v>
      </c>
      <c r="B67" s="17" t="s">
        <v>114</v>
      </c>
      <c r="C67" s="17" t="s">
        <v>115</v>
      </c>
      <c r="D67" s="17" t="s">
        <v>1</v>
      </c>
      <c r="E67" s="18" t="s">
        <v>110</v>
      </c>
      <c r="F67" s="19">
        <v>7.2</v>
      </c>
      <c r="G67" s="19">
        <f t="shared" si="11"/>
        <v>7.2</v>
      </c>
      <c r="H67" s="20">
        <v>112.1</v>
      </c>
      <c r="I67" s="20">
        <f t="shared" si="16"/>
        <v>5.3969669937555755</v>
      </c>
      <c r="J67" s="20">
        <v>15.6</v>
      </c>
      <c r="K67" s="20">
        <f t="shared" si="17"/>
        <v>23.397435897435898</v>
      </c>
      <c r="L67" s="20">
        <v>9.25</v>
      </c>
      <c r="M67" s="20">
        <f t="shared" si="15"/>
        <v>4.955357142857143</v>
      </c>
      <c r="N67" s="40">
        <f t="shared" si="12"/>
        <v>40.949760034048616</v>
      </c>
      <c r="O67" s="20">
        <v>5</v>
      </c>
      <c r="P67" s="53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</row>
    <row r="68" spans="1:27" s="21" customFormat="1" ht="19.5" customHeight="1">
      <c r="A68" s="19">
        <v>9</v>
      </c>
      <c r="B68" s="17" t="s">
        <v>120</v>
      </c>
      <c r="C68" s="17" t="s">
        <v>35</v>
      </c>
      <c r="D68" s="17" t="s">
        <v>1</v>
      </c>
      <c r="E68" s="34" t="s">
        <v>118</v>
      </c>
      <c r="F68" s="19">
        <v>7.7</v>
      </c>
      <c r="G68" s="19">
        <f t="shared" si="11"/>
        <v>7.7</v>
      </c>
      <c r="H68" s="20">
        <v>24.2</v>
      </c>
      <c r="I68" s="20">
        <f t="shared" si="16"/>
        <v>25</v>
      </c>
      <c r="J68" s="20">
        <v>21.4</v>
      </c>
      <c r="K68" s="20">
        <f t="shared" si="17"/>
        <v>17.05607476635514</v>
      </c>
      <c r="L68" s="20">
        <v>15.5</v>
      </c>
      <c r="M68" s="20">
        <f t="shared" si="15"/>
        <v>8.303571428571429</v>
      </c>
      <c r="N68" s="40">
        <f t="shared" si="12"/>
        <v>58.05964619492657</v>
      </c>
      <c r="O68" s="20">
        <v>1</v>
      </c>
      <c r="P68" s="53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</row>
    <row r="69" spans="1:27" s="21" customFormat="1" ht="19.5" customHeight="1">
      <c r="A69" s="17">
        <v>9</v>
      </c>
      <c r="B69" s="17" t="s">
        <v>146</v>
      </c>
      <c r="C69" s="17" t="s">
        <v>147</v>
      </c>
      <c r="D69" s="17" t="s">
        <v>1</v>
      </c>
      <c r="E69" s="18" t="s">
        <v>136</v>
      </c>
      <c r="F69" s="19">
        <v>5</v>
      </c>
      <c r="G69" s="19">
        <f aca="true" t="shared" si="18" ref="G69:G100">20*F69/20</f>
        <v>5</v>
      </c>
      <c r="H69" s="20">
        <v>83.5</v>
      </c>
      <c r="I69" s="20">
        <f t="shared" si="16"/>
        <v>7.245508982035928</v>
      </c>
      <c r="J69" s="20">
        <v>14.6</v>
      </c>
      <c r="K69" s="20">
        <f t="shared" si="17"/>
        <v>25</v>
      </c>
      <c r="L69" s="20">
        <v>8.25</v>
      </c>
      <c r="M69" s="20">
        <f t="shared" si="15"/>
        <v>4.419642857142857</v>
      </c>
      <c r="N69" s="40">
        <f aca="true" t="shared" si="19" ref="N69:N100">G69+I69+K69+M69</f>
        <v>41.66515183917878</v>
      </c>
      <c r="O69" s="20">
        <v>4</v>
      </c>
      <c r="P69" s="53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</row>
    <row r="70" spans="1:27" s="21" customFormat="1" ht="19.5" customHeight="1">
      <c r="A70" s="17">
        <v>9</v>
      </c>
      <c r="B70" s="17" t="s">
        <v>156</v>
      </c>
      <c r="C70" s="17" t="s">
        <v>97</v>
      </c>
      <c r="D70" s="17" t="s">
        <v>1</v>
      </c>
      <c r="E70" s="18" t="s">
        <v>155</v>
      </c>
      <c r="F70" s="19">
        <v>0</v>
      </c>
      <c r="G70" s="19">
        <f t="shared" si="18"/>
        <v>0</v>
      </c>
      <c r="H70" s="20">
        <v>113</v>
      </c>
      <c r="I70" s="20">
        <f t="shared" si="16"/>
        <v>5.353982300884955</v>
      </c>
      <c r="J70" s="20">
        <v>35.9</v>
      </c>
      <c r="K70" s="20">
        <f t="shared" si="17"/>
        <v>10.167130919220057</v>
      </c>
      <c r="L70" s="20">
        <v>21.75</v>
      </c>
      <c r="M70" s="20">
        <f t="shared" si="15"/>
        <v>11.651785714285714</v>
      </c>
      <c r="N70" s="40">
        <f t="shared" si="19"/>
        <v>27.172898934390723</v>
      </c>
      <c r="O70" s="20">
        <v>10</v>
      </c>
      <c r="P70" s="53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</row>
    <row r="71" spans="1:27" s="21" customFormat="1" ht="19.5" customHeight="1">
      <c r="A71" s="17">
        <v>9</v>
      </c>
      <c r="B71" s="17" t="s">
        <v>184</v>
      </c>
      <c r="C71" s="17" t="s">
        <v>68</v>
      </c>
      <c r="D71" s="17" t="s">
        <v>1</v>
      </c>
      <c r="E71" s="18" t="s">
        <v>34</v>
      </c>
      <c r="F71" s="19">
        <v>8.4</v>
      </c>
      <c r="G71" s="19">
        <f t="shared" si="18"/>
        <v>8.4</v>
      </c>
      <c r="H71" s="20">
        <v>85.3</v>
      </c>
      <c r="I71" s="20">
        <f t="shared" si="16"/>
        <v>7.092614302461899</v>
      </c>
      <c r="J71" s="20">
        <v>50.4</v>
      </c>
      <c r="K71" s="20">
        <f t="shared" si="17"/>
        <v>7.242063492063492</v>
      </c>
      <c r="L71" s="20">
        <v>15.5</v>
      </c>
      <c r="M71" s="20">
        <f t="shared" si="15"/>
        <v>8.303571428571429</v>
      </c>
      <c r="N71" s="40">
        <f t="shared" si="19"/>
        <v>31.03824922309682</v>
      </c>
      <c r="O71" s="20">
        <v>9</v>
      </c>
      <c r="P71" s="53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</row>
    <row r="72" spans="1:27" s="13" customFormat="1" ht="19.5" customHeight="1">
      <c r="A72" s="9">
        <v>10</v>
      </c>
      <c r="B72" s="9" t="s">
        <v>140</v>
      </c>
      <c r="C72" s="9" t="s">
        <v>15</v>
      </c>
      <c r="D72" s="9" t="s">
        <v>0</v>
      </c>
      <c r="E72" s="10" t="s">
        <v>136</v>
      </c>
      <c r="F72" s="11">
        <v>9</v>
      </c>
      <c r="G72" s="11">
        <f t="shared" si="18"/>
        <v>9</v>
      </c>
      <c r="H72" s="12">
        <v>87.9</v>
      </c>
      <c r="I72" s="12">
        <f aca="true" t="shared" si="20" ref="I72:I78">25*68.3/H72</f>
        <v>19.425483503981795</v>
      </c>
      <c r="J72" s="12">
        <v>48.8</v>
      </c>
      <c r="K72" s="35">
        <f aca="true" t="shared" si="21" ref="K72:K78">25*17.8/J72</f>
        <v>9.118852459016393</v>
      </c>
      <c r="L72" s="12">
        <v>15</v>
      </c>
      <c r="M72" s="12">
        <f t="shared" si="15"/>
        <v>8.035714285714286</v>
      </c>
      <c r="N72" s="39">
        <f t="shared" si="19"/>
        <v>45.580050248712475</v>
      </c>
      <c r="O72" s="12">
        <v>4</v>
      </c>
      <c r="P72" s="54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</row>
    <row r="73" spans="1:27" s="13" customFormat="1" ht="19.5" customHeight="1">
      <c r="A73" s="9">
        <v>10</v>
      </c>
      <c r="B73" s="9" t="s">
        <v>163</v>
      </c>
      <c r="C73" s="9" t="s">
        <v>8</v>
      </c>
      <c r="D73" s="9" t="s">
        <v>0</v>
      </c>
      <c r="E73" s="10" t="s">
        <v>162</v>
      </c>
      <c r="F73" s="11">
        <v>8.7</v>
      </c>
      <c r="G73" s="11">
        <f t="shared" si="18"/>
        <v>8.7</v>
      </c>
      <c r="H73" s="12">
        <v>69.3</v>
      </c>
      <c r="I73" s="12">
        <f t="shared" si="20"/>
        <v>24.63924963924964</v>
      </c>
      <c r="J73" s="12">
        <v>17.8</v>
      </c>
      <c r="K73" s="35">
        <f t="shared" si="21"/>
        <v>25</v>
      </c>
      <c r="L73" s="12">
        <v>18.5</v>
      </c>
      <c r="M73" s="12">
        <f t="shared" si="15"/>
        <v>9.910714285714286</v>
      </c>
      <c r="N73" s="39">
        <f t="shared" si="19"/>
        <v>68.24996392496394</v>
      </c>
      <c r="O73" s="12">
        <v>1</v>
      </c>
      <c r="P73" s="54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</row>
    <row r="74" spans="1:27" s="13" customFormat="1" ht="19.5" customHeight="1">
      <c r="A74" s="9">
        <v>10</v>
      </c>
      <c r="B74" s="9" t="s">
        <v>57</v>
      </c>
      <c r="C74" s="9" t="s">
        <v>32</v>
      </c>
      <c r="D74" s="9" t="s">
        <v>0</v>
      </c>
      <c r="E74" s="10" t="s">
        <v>162</v>
      </c>
      <c r="F74" s="11">
        <v>7.9</v>
      </c>
      <c r="G74" s="11">
        <f t="shared" si="18"/>
        <v>7.9</v>
      </c>
      <c r="H74" s="12">
        <v>87.3</v>
      </c>
      <c r="I74" s="12">
        <f t="shared" si="20"/>
        <v>19.558991981672396</v>
      </c>
      <c r="J74" s="12">
        <v>27.3</v>
      </c>
      <c r="K74" s="35">
        <f t="shared" si="21"/>
        <v>16.3003663003663</v>
      </c>
      <c r="L74" s="12">
        <v>22.25</v>
      </c>
      <c r="M74" s="12">
        <f t="shared" si="15"/>
        <v>11.919642857142858</v>
      </c>
      <c r="N74" s="39">
        <f t="shared" si="19"/>
        <v>55.67900113918155</v>
      </c>
      <c r="O74" s="12">
        <v>3</v>
      </c>
      <c r="P74" s="54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</row>
    <row r="75" spans="1:27" s="13" customFormat="1" ht="19.5" customHeight="1">
      <c r="A75" s="9">
        <v>10</v>
      </c>
      <c r="B75" s="9" t="s">
        <v>49</v>
      </c>
      <c r="C75" s="9" t="s">
        <v>50</v>
      </c>
      <c r="D75" s="9" t="s">
        <v>0</v>
      </c>
      <c r="E75" s="10" t="s">
        <v>34</v>
      </c>
      <c r="F75" s="11">
        <v>9.5</v>
      </c>
      <c r="G75" s="11">
        <f t="shared" si="18"/>
        <v>9.5</v>
      </c>
      <c r="H75" s="12">
        <v>115.8</v>
      </c>
      <c r="I75" s="12">
        <f t="shared" si="20"/>
        <v>14.74525043177893</v>
      </c>
      <c r="J75" s="12">
        <v>50</v>
      </c>
      <c r="K75" s="35">
        <f t="shared" si="21"/>
        <v>8.9</v>
      </c>
      <c r="L75" s="12">
        <v>9.25</v>
      </c>
      <c r="M75" s="12">
        <f t="shared" si="15"/>
        <v>4.955357142857143</v>
      </c>
      <c r="N75" s="39">
        <f t="shared" si="19"/>
        <v>38.10060757463607</v>
      </c>
      <c r="O75" s="12">
        <v>6</v>
      </c>
      <c r="P75" s="54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</row>
    <row r="76" spans="1:27" s="13" customFormat="1" ht="19.5" customHeight="1">
      <c r="A76" s="11">
        <v>10</v>
      </c>
      <c r="B76" s="9" t="s">
        <v>102</v>
      </c>
      <c r="C76" s="9" t="s">
        <v>101</v>
      </c>
      <c r="D76" s="9" t="s">
        <v>0</v>
      </c>
      <c r="E76" s="16" t="s">
        <v>103</v>
      </c>
      <c r="F76" s="11">
        <v>8.5</v>
      </c>
      <c r="G76" s="11">
        <f t="shared" si="18"/>
        <v>8.5</v>
      </c>
      <c r="H76" s="12">
        <v>70.4</v>
      </c>
      <c r="I76" s="12">
        <f t="shared" si="20"/>
        <v>24.254261363636363</v>
      </c>
      <c r="J76" s="12">
        <v>30</v>
      </c>
      <c r="K76" s="35">
        <f t="shared" si="21"/>
        <v>14.833333333333334</v>
      </c>
      <c r="L76" s="12">
        <v>19.5</v>
      </c>
      <c r="M76" s="12">
        <f t="shared" si="15"/>
        <v>10.446428571428571</v>
      </c>
      <c r="N76" s="39">
        <f t="shared" si="19"/>
        <v>58.034023268398265</v>
      </c>
      <c r="O76" s="12">
        <v>2</v>
      </c>
      <c r="P76" s="54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</row>
    <row r="77" spans="1:27" s="13" customFormat="1" ht="19.5" customHeight="1">
      <c r="A77" s="9">
        <v>10</v>
      </c>
      <c r="B77" s="9" t="s">
        <v>59</v>
      </c>
      <c r="C77" s="9" t="s">
        <v>23</v>
      </c>
      <c r="D77" s="9" t="s">
        <v>0</v>
      </c>
      <c r="E77" s="10" t="s">
        <v>52</v>
      </c>
      <c r="F77" s="11">
        <v>8</v>
      </c>
      <c r="G77" s="11">
        <f t="shared" si="18"/>
        <v>8</v>
      </c>
      <c r="H77" s="12">
        <v>68.3</v>
      </c>
      <c r="I77" s="12">
        <f t="shared" si="20"/>
        <v>25</v>
      </c>
      <c r="J77" s="12">
        <v>25.1</v>
      </c>
      <c r="K77" s="35">
        <f t="shared" si="21"/>
        <v>17.729083665338646</v>
      </c>
      <c r="L77" s="12">
        <v>10.5</v>
      </c>
      <c r="M77" s="12">
        <f t="shared" si="15"/>
        <v>5.625</v>
      </c>
      <c r="N77" s="39">
        <f t="shared" si="19"/>
        <v>56.35408366533865</v>
      </c>
      <c r="O77" s="12">
        <v>3</v>
      </c>
      <c r="P77" s="54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</row>
    <row r="78" spans="1:27" s="13" customFormat="1" ht="19.5" customHeight="1">
      <c r="A78" s="9">
        <v>10</v>
      </c>
      <c r="B78" s="14" t="s">
        <v>91</v>
      </c>
      <c r="C78" s="9" t="s">
        <v>79</v>
      </c>
      <c r="D78" s="9" t="s">
        <v>0</v>
      </c>
      <c r="E78" s="10" t="s">
        <v>87</v>
      </c>
      <c r="F78" s="11">
        <v>6.9</v>
      </c>
      <c r="G78" s="11">
        <f t="shared" si="18"/>
        <v>6.9</v>
      </c>
      <c r="H78" s="12">
        <v>98.5</v>
      </c>
      <c r="I78" s="12">
        <f t="shared" si="20"/>
        <v>17.33502538071066</v>
      </c>
      <c r="J78" s="12">
        <v>50</v>
      </c>
      <c r="K78" s="35">
        <f t="shared" si="21"/>
        <v>8.9</v>
      </c>
      <c r="L78" s="12">
        <v>20.5</v>
      </c>
      <c r="M78" s="12">
        <f t="shared" si="15"/>
        <v>10.982142857142858</v>
      </c>
      <c r="N78" s="39">
        <f t="shared" si="19"/>
        <v>44.11716823785352</v>
      </c>
      <c r="O78" s="12">
        <v>5</v>
      </c>
      <c r="P78" s="54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</row>
    <row r="79" spans="1:27" s="21" customFormat="1" ht="19.5" customHeight="1">
      <c r="A79" s="17">
        <v>10</v>
      </c>
      <c r="B79" s="17" t="s">
        <v>167</v>
      </c>
      <c r="C79" s="17" t="s">
        <v>42</v>
      </c>
      <c r="D79" s="17" t="s">
        <v>1</v>
      </c>
      <c r="E79" s="18" t="s">
        <v>162</v>
      </c>
      <c r="F79" s="19">
        <v>7.6</v>
      </c>
      <c r="G79" s="19">
        <f t="shared" si="18"/>
        <v>7.6</v>
      </c>
      <c r="H79" s="20">
        <v>87.4</v>
      </c>
      <c r="I79" s="20">
        <f aca="true" t="shared" si="22" ref="I79:I94">25*66.4/H79</f>
        <v>18.993135011441648</v>
      </c>
      <c r="J79" s="20">
        <v>14.4</v>
      </c>
      <c r="K79" s="20">
        <f aca="true" t="shared" si="23" ref="K79:K94">25*14.4/J79</f>
        <v>25</v>
      </c>
      <c r="L79" s="20">
        <v>16.5</v>
      </c>
      <c r="M79" s="20">
        <f t="shared" si="15"/>
        <v>8.839285714285714</v>
      </c>
      <c r="N79" s="40">
        <f t="shared" si="19"/>
        <v>60.43242072572736</v>
      </c>
      <c r="O79" s="20">
        <v>1</v>
      </c>
      <c r="P79" s="53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</row>
    <row r="80" spans="1:27" s="21" customFormat="1" ht="19.5" customHeight="1">
      <c r="A80" s="17">
        <v>10</v>
      </c>
      <c r="B80" s="17" t="s">
        <v>173</v>
      </c>
      <c r="C80" s="17" t="s">
        <v>41</v>
      </c>
      <c r="D80" s="17" t="s">
        <v>1</v>
      </c>
      <c r="E80" s="18" t="s">
        <v>162</v>
      </c>
      <c r="F80" s="19">
        <v>6.1</v>
      </c>
      <c r="G80" s="19">
        <f t="shared" si="18"/>
        <v>6.1</v>
      </c>
      <c r="H80" s="20">
        <v>108.8</v>
      </c>
      <c r="I80" s="20">
        <f t="shared" si="22"/>
        <v>15.257352941176473</v>
      </c>
      <c r="J80" s="20">
        <v>55</v>
      </c>
      <c r="K80" s="20">
        <f t="shared" si="23"/>
        <v>6.545454545454546</v>
      </c>
      <c r="L80" s="20">
        <v>17.5</v>
      </c>
      <c r="M80" s="20">
        <f t="shared" si="15"/>
        <v>9.375</v>
      </c>
      <c r="N80" s="40">
        <f t="shared" si="19"/>
        <v>37.27780748663102</v>
      </c>
      <c r="O80" s="20">
        <v>9</v>
      </c>
      <c r="P80" s="53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</row>
    <row r="81" spans="1:27" s="21" customFormat="1" ht="19.5" customHeight="1">
      <c r="A81" s="17">
        <v>10</v>
      </c>
      <c r="B81" s="17" t="s">
        <v>174</v>
      </c>
      <c r="C81" s="17" t="s">
        <v>29</v>
      </c>
      <c r="D81" s="17" t="s">
        <v>1</v>
      </c>
      <c r="E81" s="18" t="s">
        <v>162</v>
      </c>
      <c r="F81" s="19">
        <v>6.4</v>
      </c>
      <c r="G81" s="19">
        <f t="shared" si="18"/>
        <v>6.4</v>
      </c>
      <c r="H81" s="20">
        <v>112</v>
      </c>
      <c r="I81" s="20">
        <f t="shared" si="22"/>
        <v>14.821428571428573</v>
      </c>
      <c r="J81" s="20">
        <v>27.8</v>
      </c>
      <c r="K81" s="20">
        <f t="shared" si="23"/>
        <v>12.949640287769784</v>
      </c>
      <c r="L81" s="20">
        <v>21.25</v>
      </c>
      <c r="M81" s="20">
        <f t="shared" si="15"/>
        <v>11.383928571428571</v>
      </c>
      <c r="N81" s="40">
        <f t="shared" si="19"/>
        <v>45.554997430626926</v>
      </c>
      <c r="O81" s="20">
        <v>5</v>
      </c>
      <c r="P81" s="53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</row>
    <row r="82" spans="1:27" s="21" customFormat="1" ht="19.5" customHeight="1">
      <c r="A82" s="17">
        <v>10</v>
      </c>
      <c r="B82" s="17" t="s">
        <v>166</v>
      </c>
      <c r="C82" s="17" t="s">
        <v>175</v>
      </c>
      <c r="D82" s="17" t="s">
        <v>1</v>
      </c>
      <c r="E82" s="18" t="s">
        <v>162</v>
      </c>
      <c r="F82" s="19">
        <v>5.9</v>
      </c>
      <c r="G82" s="19">
        <f t="shared" si="18"/>
        <v>5.9</v>
      </c>
      <c r="H82" s="20">
        <v>106.7</v>
      </c>
      <c r="I82" s="20">
        <f t="shared" si="22"/>
        <v>15.557638238050611</v>
      </c>
      <c r="J82" s="20">
        <v>44.2</v>
      </c>
      <c r="K82" s="20">
        <f t="shared" si="23"/>
        <v>8.144796380090497</v>
      </c>
      <c r="L82" s="20">
        <v>17.5</v>
      </c>
      <c r="M82" s="20">
        <f aca="true" t="shared" si="24" ref="M82:M113">30*L82/56</f>
        <v>9.375</v>
      </c>
      <c r="N82" s="40">
        <f t="shared" si="19"/>
        <v>38.97743461814111</v>
      </c>
      <c r="O82" s="20">
        <v>8</v>
      </c>
      <c r="P82" s="53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</row>
    <row r="83" spans="1:27" s="21" customFormat="1" ht="19.5" customHeight="1">
      <c r="A83" s="17">
        <v>10</v>
      </c>
      <c r="B83" s="17" t="s">
        <v>46</v>
      </c>
      <c r="C83" s="17" t="s">
        <v>37</v>
      </c>
      <c r="D83" s="17" t="s">
        <v>1</v>
      </c>
      <c r="E83" s="18" t="s">
        <v>34</v>
      </c>
      <c r="F83" s="19">
        <v>6.1</v>
      </c>
      <c r="G83" s="19">
        <f t="shared" si="18"/>
        <v>6.1</v>
      </c>
      <c r="H83" s="20">
        <v>104.5</v>
      </c>
      <c r="I83" s="20">
        <f t="shared" si="22"/>
        <v>15.885167464114835</v>
      </c>
      <c r="J83" s="20">
        <v>28.8</v>
      </c>
      <c r="K83" s="20">
        <f t="shared" si="23"/>
        <v>12.5</v>
      </c>
      <c r="L83" s="20">
        <v>17.75</v>
      </c>
      <c r="M83" s="20">
        <f t="shared" si="24"/>
        <v>9.508928571428571</v>
      </c>
      <c r="N83" s="40">
        <f t="shared" si="19"/>
        <v>43.99409603554341</v>
      </c>
      <c r="O83" s="20">
        <v>6</v>
      </c>
      <c r="P83" s="53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</row>
    <row r="84" spans="1:27" s="21" customFormat="1" ht="19.5" customHeight="1">
      <c r="A84" s="17">
        <v>10</v>
      </c>
      <c r="B84" s="17" t="s">
        <v>36</v>
      </c>
      <c r="C84" s="17" t="s">
        <v>37</v>
      </c>
      <c r="D84" s="17" t="s">
        <v>1</v>
      </c>
      <c r="E84" s="18" t="s">
        <v>34</v>
      </c>
      <c r="F84" s="19">
        <v>7.4</v>
      </c>
      <c r="G84" s="19">
        <f t="shared" si="18"/>
        <v>7.4</v>
      </c>
      <c r="H84" s="20">
        <v>102.1</v>
      </c>
      <c r="I84" s="20">
        <f t="shared" si="22"/>
        <v>16.258570029382962</v>
      </c>
      <c r="J84" s="20">
        <v>29.3</v>
      </c>
      <c r="K84" s="20">
        <f t="shared" si="23"/>
        <v>12.286689419795222</v>
      </c>
      <c r="L84" s="20">
        <v>14.25</v>
      </c>
      <c r="M84" s="20">
        <f t="shared" si="24"/>
        <v>7.633928571428571</v>
      </c>
      <c r="N84" s="40">
        <f t="shared" si="19"/>
        <v>43.57918802060676</v>
      </c>
      <c r="O84" s="20">
        <v>6</v>
      </c>
      <c r="P84" s="53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</row>
    <row r="85" spans="1:27" s="21" customFormat="1" ht="19.5" customHeight="1">
      <c r="A85" s="17">
        <v>10</v>
      </c>
      <c r="B85" s="17" t="s">
        <v>2</v>
      </c>
      <c r="C85" s="17" t="s">
        <v>41</v>
      </c>
      <c r="D85" s="17" t="s">
        <v>1</v>
      </c>
      <c r="E85" s="18" t="s">
        <v>34</v>
      </c>
      <c r="F85" s="19">
        <v>6.8</v>
      </c>
      <c r="G85" s="19">
        <f t="shared" si="18"/>
        <v>6.8</v>
      </c>
      <c r="H85" s="20">
        <v>89</v>
      </c>
      <c r="I85" s="20">
        <f t="shared" si="22"/>
        <v>18.65168539325843</v>
      </c>
      <c r="J85" s="20">
        <v>35.2</v>
      </c>
      <c r="K85" s="20">
        <f t="shared" si="23"/>
        <v>10.227272727272727</v>
      </c>
      <c r="L85" s="20">
        <v>20.25</v>
      </c>
      <c r="M85" s="20">
        <f t="shared" si="24"/>
        <v>10.848214285714286</v>
      </c>
      <c r="N85" s="40">
        <f t="shared" si="19"/>
        <v>46.52717240624544</v>
      </c>
      <c r="O85" s="20">
        <v>4</v>
      </c>
      <c r="P85" s="53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</row>
    <row r="86" spans="1:27" s="21" customFormat="1" ht="19.5" customHeight="1">
      <c r="A86" s="17">
        <v>10</v>
      </c>
      <c r="B86" s="17" t="s">
        <v>65</v>
      </c>
      <c r="C86" s="17" t="s">
        <v>66</v>
      </c>
      <c r="D86" s="17" t="s">
        <v>1</v>
      </c>
      <c r="E86" s="18" t="s">
        <v>52</v>
      </c>
      <c r="F86" s="19">
        <v>5.7</v>
      </c>
      <c r="G86" s="19">
        <f t="shared" si="18"/>
        <v>5.7</v>
      </c>
      <c r="H86" s="20">
        <v>105.8</v>
      </c>
      <c r="I86" s="20">
        <f t="shared" si="22"/>
        <v>15.68998109640832</v>
      </c>
      <c r="J86" s="20">
        <v>45.1</v>
      </c>
      <c r="K86" s="20">
        <f t="shared" si="23"/>
        <v>7.982261640798226</v>
      </c>
      <c r="L86" s="20">
        <v>13.75</v>
      </c>
      <c r="M86" s="20">
        <f t="shared" si="24"/>
        <v>7.366071428571429</v>
      </c>
      <c r="N86" s="40">
        <f t="shared" si="19"/>
        <v>36.73831416577798</v>
      </c>
      <c r="O86" s="20">
        <v>9</v>
      </c>
      <c r="P86" s="53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</row>
    <row r="87" spans="1:27" s="21" customFormat="1" ht="19.5" customHeight="1">
      <c r="A87" s="17">
        <v>10</v>
      </c>
      <c r="B87" s="17" t="s">
        <v>64</v>
      </c>
      <c r="C87" s="17" t="s">
        <v>35</v>
      </c>
      <c r="D87" s="17" t="s">
        <v>1</v>
      </c>
      <c r="E87" s="18" t="s">
        <v>52</v>
      </c>
      <c r="F87" s="19">
        <v>8</v>
      </c>
      <c r="G87" s="19">
        <f t="shared" si="18"/>
        <v>8</v>
      </c>
      <c r="H87" s="20">
        <v>85.5</v>
      </c>
      <c r="I87" s="20">
        <f t="shared" si="22"/>
        <v>19.415204678362574</v>
      </c>
      <c r="J87" s="20">
        <v>52</v>
      </c>
      <c r="K87" s="20">
        <f t="shared" si="23"/>
        <v>6.923076923076923</v>
      </c>
      <c r="L87" s="20">
        <v>16.25</v>
      </c>
      <c r="M87" s="20">
        <f t="shared" si="24"/>
        <v>8.705357142857142</v>
      </c>
      <c r="N87" s="40">
        <f t="shared" si="19"/>
        <v>43.04363874429664</v>
      </c>
      <c r="O87" s="20">
        <v>7</v>
      </c>
      <c r="P87" s="53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</row>
    <row r="88" spans="1:27" s="21" customFormat="1" ht="19.5" customHeight="1">
      <c r="A88" s="17">
        <v>10</v>
      </c>
      <c r="B88" s="17" t="s">
        <v>107</v>
      </c>
      <c r="C88" s="17" t="s">
        <v>95</v>
      </c>
      <c r="D88" s="17" t="s">
        <v>1</v>
      </c>
      <c r="E88" s="18" t="s">
        <v>103</v>
      </c>
      <c r="F88" s="19">
        <v>5.7</v>
      </c>
      <c r="G88" s="19">
        <f t="shared" si="18"/>
        <v>5.7</v>
      </c>
      <c r="H88" s="20">
        <v>110.8</v>
      </c>
      <c r="I88" s="20">
        <f t="shared" si="22"/>
        <v>14.981949458483758</v>
      </c>
      <c r="J88" s="20">
        <v>29.1</v>
      </c>
      <c r="K88" s="20">
        <f t="shared" si="23"/>
        <v>12.371134020618555</v>
      </c>
      <c r="L88" s="20">
        <v>18.25</v>
      </c>
      <c r="M88" s="20">
        <f t="shared" si="24"/>
        <v>9.776785714285714</v>
      </c>
      <c r="N88" s="40">
        <f t="shared" si="19"/>
        <v>42.82986919338803</v>
      </c>
      <c r="O88" s="20">
        <v>7</v>
      </c>
      <c r="P88" s="53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</row>
    <row r="89" spans="1:27" s="21" customFormat="1" ht="19.5" customHeight="1">
      <c r="A89" s="19">
        <v>10</v>
      </c>
      <c r="B89" s="17" t="s">
        <v>124</v>
      </c>
      <c r="C89" s="17" t="s">
        <v>68</v>
      </c>
      <c r="D89" s="17" t="s">
        <v>1</v>
      </c>
      <c r="E89" s="34" t="s">
        <v>118</v>
      </c>
      <c r="F89" s="19">
        <v>6.5</v>
      </c>
      <c r="G89" s="19">
        <f t="shared" si="18"/>
        <v>6.5</v>
      </c>
      <c r="H89" s="20">
        <v>67.8</v>
      </c>
      <c r="I89" s="20">
        <f t="shared" si="22"/>
        <v>24.483775811209444</v>
      </c>
      <c r="J89" s="20">
        <v>66.6</v>
      </c>
      <c r="K89" s="20">
        <f t="shared" si="23"/>
        <v>5.405405405405406</v>
      </c>
      <c r="L89" s="20">
        <v>14.5</v>
      </c>
      <c r="M89" s="20">
        <f t="shared" si="24"/>
        <v>7.767857142857143</v>
      </c>
      <c r="N89" s="40">
        <f t="shared" si="19"/>
        <v>44.157038359472</v>
      </c>
      <c r="O89" s="20">
        <v>6</v>
      </c>
      <c r="P89" s="53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</row>
    <row r="90" spans="1:27" s="21" customFormat="1" ht="19.5" customHeight="1">
      <c r="A90" s="17">
        <v>10</v>
      </c>
      <c r="B90" s="17" t="s">
        <v>157</v>
      </c>
      <c r="C90" s="17" t="s">
        <v>3</v>
      </c>
      <c r="D90" s="17" t="s">
        <v>1</v>
      </c>
      <c r="E90" s="18" t="s">
        <v>155</v>
      </c>
      <c r="F90" s="19">
        <v>6.6</v>
      </c>
      <c r="G90" s="19">
        <f t="shared" si="18"/>
        <v>6.6</v>
      </c>
      <c r="H90" s="20">
        <v>107.1</v>
      </c>
      <c r="I90" s="20">
        <f t="shared" si="22"/>
        <v>15.499533146591974</v>
      </c>
      <c r="J90" s="20">
        <v>53.2</v>
      </c>
      <c r="K90" s="20">
        <f t="shared" si="23"/>
        <v>6.7669172932330826</v>
      </c>
      <c r="L90" s="20">
        <v>12.75</v>
      </c>
      <c r="M90" s="20">
        <f t="shared" si="24"/>
        <v>6.830357142857143</v>
      </c>
      <c r="N90" s="40">
        <f t="shared" si="19"/>
        <v>35.6968075826822</v>
      </c>
      <c r="O90" s="20">
        <v>10</v>
      </c>
      <c r="P90" s="53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</row>
    <row r="91" spans="1:27" s="21" customFormat="1" ht="19.5" customHeight="1">
      <c r="A91" s="17">
        <v>10</v>
      </c>
      <c r="B91" s="17" t="s">
        <v>138</v>
      </c>
      <c r="C91" s="17" t="s">
        <v>141</v>
      </c>
      <c r="D91" s="17" t="s">
        <v>1</v>
      </c>
      <c r="E91" s="18" t="s">
        <v>136</v>
      </c>
      <c r="F91" s="19">
        <v>7.2</v>
      </c>
      <c r="G91" s="19">
        <f t="shared" si="18"/>
        <v>7.2</v>
      </c>
      <c r="H91" s="20">
        <v>108.2</v>
      </c>
      <c r="I91" s="20">
        <f t="shared" si="22"/>
        <v>15.34195933456562</v>
      </c>
      <c r="J91" s="20">
        <v>47.6</v>
      </c>
      <c r="K91" s="20">
        <f t="shared" si="23"/>
        <v>7.563025210084033</v>
      </c>
      <c r="L91" s="20">
        <v>9</v>
      </c>
      <c r="M91" s="20">
        <f t="shared" si="24"/>
        <v>4.821428571428571</v>
      </c>
      <c r="N91" s="40">
        <f t="shared" si="19"/>
        <v>34.92641311607822</v>
      </c>
      <c r="O91" s="20">
        <v>11</v>
      </c>
      <c r="P91" s="53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</row>
    <row r="92" spans="1:27" s="21" customFormat="1" ht="19.5" customHeight="1">
      <c r="A92" s="17">
        <v>10</v>
      </c>
      <c r="B92" s="17" t="s">
        <v>202</v>
      </c>
      <c r="C92" s="17" t="s">
        <v>3</v>
      </c>
      <c r="D92" s="17" t="s">
        <v>1</v>
      </c>
      <c r="E92" s="18" t="s">
        <v>176</v>
      </c>
      <c r="F92" s="19">
        <v>7.2</v>
      </c>
      <c r="G92" s="19">
        <f t="shared" si="18"/>
        <v>7.2</v>
      </c>
      <c r="H92" s="20">
        <v>107.6</v>
      </c>
      <c r="I92" s="20">
        <f t="shared" si="22"/>
        <v>15.4275092936803</v>
      </c>
      <c r="J92" s="20">
        <v>15.1</v>
      </c>
      <c r="K92" s="20">
        <f t="shared" si="23"/>
        <v>23.841059602649008</v>
      </c>
      <c r="L92" s="20">
        <v>9.5</v>
      </c>
      <c r="M92" s="20">
        <f t="shared" si="24"/>
        <v>5.089285714285714</v>
      </c>
      <c r="N92" s="40">
        <f t="shared" si="19"/>
        <v>51.557854610615024</v>
      </c>
      <c r="O92" s="20">
        <v>3</v>
      </c>
      <c r="P92" s="53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</row>
    <row r="93" spans="1:27" s="21" customFormat="1" ht="19.5" customHeight="1">
      <c r="A93" s="17">
        <v>10</v>
      </c>
      <c r="B93" s="17" t="s">
        <v>18</v>
      </c>
      <c r="C93" s="17" t="s">
        <v>21</v>
      </c>
      <c r="D93" s="17" t="s">
        <v>1</v>
      </c>
      <c r="E93" s="18" t="s">
        <v>4</v>
      </c>
      <c r="F93" s="19">
        <v>0</v>
      </c>
      <c r="G93" s="19">
        <f t="shared" si="18"/>
        <v>0</v>
      </c>
      <c r="H93" s="20">
        <v>75</v>
      </c>
      <c r="I93" s="20">
        <f t="shared" si="22"/>
        <v>22.133333333333336</v>
      </c>
      <c r="J93" s="20">
        <v>21.3</v>
      </c>
      <c r="K93" s="20">
        <f t="shared" si="23"/>
        <v>16.901408450704224</v>
      </c>
      <c r="L93" s="20">
        <v>14.5</v>
      </c>
      <c r="M93" s="20">
        <f t="shared" si="24"/>
        <v>7.767857142857143</v>
      </c>
      <c r="N93" s="40">
        <f t="shared" si="19"/>
        <v>46.80259892689471</v>
      </c>
      <c r="O93" s="20">
        <v>4</v>
      </c>
      <c r="P93" s="53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</row>
    <row r="94" spans="1:27" s="21" customFormat="1" ht="19.5" customHeight="1">
      <c r="A94" s="17">
        <v>10</v>
      </c>
      <c r="B94" s="17" t="s">
        <v>148</v>
      </c>
      <c r="C94" s="17" t="s">
        <v>76</v>
      </c>
      <c r="D94" s="17" t="s">
        <v>1</v>
      </c>
      <c r="E94" s="18" t="s">
        <v>136</v>
      </c>
      <c r="F94" s="19">
        <v>7.3</v>
      </c>
      <c r="G94" s="19">
        <f t="shared" si="18"/>
        <v>7.3</v>
      </c>
      <c r="H94" s="20">
        <v>66.4</v>
      </c>
      <c r="I94" s="20">
        <f t="shared" si="22"/>
        <v>25</v>
      </c>
      <c r="J94" s="20">
        <v>26.7</v>
      </c>
      <c r="K94" s="20">
        <f t="shared" si="23"/>
        <v>13.483146067415731</v>
      </c>
      <c r="L94" s="20">
        <v>15.75</v>
      </c>
      <c r="M94" s="20">
        <f t="shared" si="24"/>
        <v>8.4375</v>
      </c>
      <c r="N94" s="40">
        <f t="shared" si="19"/>
        <v>54.22064606741573</v>
      </c>
      <c r="O94" s="20">
        <v>2</v>
      </c>
      <c r="P94" s="53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</row>
    <row r="95" spans="1:27" s="13" customFormat="1" ht="19.5" customHeight="1">
      <c r="A95" s="9">
        <v>11</v>
      </c>
      <c r="B95" s="9" t="s">
        <v>168</v>
      </c>
      <c r="C95" s="9" t="s">
        <v>53</v>
      </c>
      <c r="D95" s="9" t="s">
        <v>0</v>
      </c>
      <c r="E95" s="10" t="s">
        <v>162</v>
      </c>
      <c r="F95" s="11">
        <v>9.4</v>
      </c>
      <c r="G95" s="11">
        <f t="shared" si="18"/>
        <v>9.4</v>
      </c>
      <c r="H95" s="12">
        <v>58.2</v>
      </c>
      <c r="I95" s="12">
        <f aca="true" t="shared" si="25" ref="I95:I102">25*58.2/H95</f>
        <v>25</v>
      </c>
      <c r="J95" s="12">
        <v>29.5</v>
      </c>
      <c r="K95" s="12">
        <f aca="true" t="shared" si="26" ref="K95:K101">25*19/J95</f>
        <v>16.10169491525424</v>
      </c>
      <c r="L95" s="12">
        <v>17.25</v>
      </c>
      <c r="M95" s="12">
        <f t="shared" si="24"/>
        <v>9.241071428571429</v>
      </c>
      <c r="N95" s="39">
        <f t="shared" si="19"/>
        <v>59.742766343825664</v>
      </c>
      <c r="O95" s="12">
        <v>1</v>
      </c>
      <c r="P95" s="54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</row>
    <row r="96" spans="1:27" s="13" customFormat="1" ht="19.5" customHeight="1">
      <c r="A96" s="9">
        <v>11</v>
      </c>
      <c r="B96" s="9" t="s">
        <v>165</v>
      </c>
      <c r="C96" s="9" t="s">
        <v>10</v>
      </c>
      <c r="D96" s="9" t="s">
        <v>0</v>
      </c>
      <c r="E96" s="10" t="s">
        <v>162</v>
      </c>
      <c r="F96" s="11">
        <v>9</v>
      </c>
      <c r="G96" s="11">
        <f t="shared" si="18"/>
        <v>9</v>
      </c>
      <c r="H96" s="12">
        <v>98.3</v>
      </c>
      <c r="I96" s="12">
        <f t="shared" si="25"/>
        <v>14.801627670396744</v>
      </c>
      <c r="J96" s="12">
        <v>51.4</v>
      </c>
      <c r="K96" s="12">
        <f t="shared" si="26"/>
        <v>9.241245136186771</v>
      </c>
      <c r="L96" s="12">
        <v>16.5</v>
      </c>
      <c r="M96" s="12">
        <f t="shared" si="24"/>
        <v>8.839285714285714</v>
      </c>
      <c r="N96" s="39">
        <f t="shared" si="19"/>
        <v>41.88215852086923</v>
      </c>
      <c r="O96" s="12">
        <v>5</v>
      </c>
      <c r="P96" s="54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</row>
    <row r="97" spans="1:27" s="13" customFormat="1" ht="19.5" customHeight="1">
      <c r="A97" s="9">
        <v>11</v>
      </c>
      <c r="B97" s="9" t="s">
        <v>172</v>
      </c>
      <c r="C97" s="9" t="s">
        <v>56</v>
      </c>
      <c r="D97" s="9" t="s">
        <v>0</v>
      </c>
      <c r="E97" s="10" t="s">
        <v>162</v>
      </c>
      <c r="F97" s="11">
        <v>9.4</v>
      </c>
      <c r="G97" s="11">
        <f t="shared" si="18"/>
        <v>9.4</v>
      </c>
      <c r="H97" s="12">
        <v>108.8</v>
      </c>
      <c r="I97" s="12">
        <f t="shared" si="25"/>
        <v>13.373161764705882</v>
      </c>
      <c r="J97" s="12">
        <v>59.2</v>
      </c>
      <c r="K97" s="12">
        <f t="shared" si="26"/>
        <v>8.02364864864865</v>
      </c>
      <c r="L97" s="12">
        <v>18.75</v>
      </c>
      <c r="M97" s="12">
        <f t="shared" si="24"/>
        <v>10.044642857142858</v>
      </c>
      <c r="N97" s="39">
        <f t="shared" si="19"/>
        <v>40.84145327049739</v>
      </c>
      <c r="O97" s="12">
        <v>6</v>
      </c>
      <c r="P97" s="54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</row>
    <row r="98" spans="1:27" s="13" customFormat="1" ht="19.5" customHeight="1">
      <c r="A98" s="9">
        <v>11</v>
      </c>
      <c r="B98" s="9" t="s">
        <v>30</v>
      </c>
      <c r="C98" s="9" t="s">
        <v>31</v>
      </c>
      <c r="D98" s="9" t="s">
        <v>0</v>
      </c>
      <c r="E98" s="10" t="s">
        <v>4</v>
      </c>
      <c r="F98" s="11">
        <v>7.9</v>
      </c>
      <c r="G98" s="11">
        <f t="shared" si="18"/>
        <v>7.9</v>
      </c>
      <c r="H98" s="12">
        <v>104.4</v>
      </c>
      <c r="I98" s="12">
        <f t="shared" si="25"/>
        <v>13.936781609195402</v>
      </c>
      <c r="J98" s="12">
        <v>103</v>
      </c>
      <c r="K98" s="12">
        <f t="shared" si="26"/>
        <v>4.611650485436893</v>
      </c>
      <c r="L98" s="12">
        <v>13.25</v>
      </c>
      <c r="M98" s="12">
        <f t="shared" si="24"/>
        <v>7.098214285714286</v>
      </c>
      <c r="N98" s="39">
        <f t="shared" si="19"/>
        <v>33.54664638034658</v>
      </c>
      <c r="O98" s="12">
        <v>8</v>
      </c>
      <c r="P98" s="54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</row>
    <row r="99" spans="1:27" s="13" customFormat="1" ht="19.5" customHeight="1">
      <c r="A99" s="9">
        <v>11</v>
      </c>
      <c r="B99" s="9" t="s">
        <v>11</v>
      </c>
      <c r="C99" s="9" t="s">
        <v>12</v>
      </c>
      <c r="D99" s="9" t="s">
        <v>0</v>
      </c>
      <c r="E99" s="10" t="s">
        <v>4</v>
      </c>
      <c r="F99" s="11">
        <v>8.5</v>
      </c>
      <c r="G99" s="11">
        <f t="shared" si="18"/>
        <v>8.5</v>
      </c>
      <c r="H99" s="12">
        <v>119.6</v>
      </c>
      <c r="I99" s="12">
        <f t="shared" si="25"/>
        <v>12.165551839464884</v>
      </c>
      <c r="J99" s="12">
        <v>19</v>
      </c>
      <c r="K99" s="12">
        <f t="shared" si="26"/>
        <v>25</v>
      </c>
      <c r="L99" s="12">
        <v>14.5</v>
      </c>
      <c r="M99" s="12">
        <f t="shared" si="24"/>
        <v>7.767857142857143</v>
      </c>
      <c r="N99" s="39">
        <f t="shared" si="19"/>
        <v>53.43340898232203</v>
      </c>
      <c r="O99" s="12">
        <v>2</v>
      </c>
      <c r="P99" s="54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</row>
    <row r="100" spans="1:27" s="13" customFormat="1" ht="19.5" customHeight="1">
      <c r="A100" s="9">
        <v>11</v>
      </c>
      <c r="B100" s="9" t="s">
        <v>43</v>
      </c>
      <c r="C100" s="9" t="s">
        <v>17</v>
      </c>
      <c r="D100" s="9" t="s">
        <v>0</v>
      </c>
      <c r="E100" s="10" t="s">
        <v>34</v>
      </c>
      <c r="F100" s="11">
        <v>8.2</v>
      </c>
      <c r="G100" s="11">
        <f t="shared" si="18"/>
        <v>8.2</v>
      </c>
      <c r="H100" s="12">
        <v>114.7</v>
      </c>
      <c r="I100" s="12">
        <f t="shared" si="25"/>
        <v>12.685265911072362</v>
      </c>
      <c r="J100" s="12">
        <v>49.3</v>
      </c>
      <c r="K100" s="12">
        <f t="shared" si="26"/>
        <v>9.634888438133874</v>
      </c>
      <c r="L100" s="12">
        <v>17.75</v>
      </c>
      <c r="M100" s="12">
        <f t="shared" si="24"/>
        <v>9.508928571428571</v>
      </c>
      <c r="N100" s="39">
        <f t="shared" si="19"/>
        <v>40.029082920634806</v>
      </c>
      <c r="O100" s="12">
        <v>7</v>
      </c>
      <c r="P100" s="54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</row>
    <row r="101" spans="1:27" s="13" customFormat="1" ht="19.5" customHeight="1">
      <c r="A101" s="9">
        <v>11</v>
      </c>
      <c r="B101" s="9" t="s">
        <v>71</v>
      </c>
      <c r="C101" s="9" t="s">
        <v>16</v>
      </c>
      <c r="D101" s="9" t="s">
        <v>0</v>
      </c>
      <c r="E101" s="10" t="s">
        <v>52</v>
      </c>
      <c r="F101" s="11">
        <v>9.5</v>
      </c>
      <c r="G101" s="11">
        <f>20*F101/20</f>
        <v>9.5</v>
      </c>
      <c r="H101" s="12">
        <v>87.6</v>
      </c>
      <c r="I101" s="12">
        <f t="shared" si="25"/>
        <v>16.60958904109589</v>
      </c>
      <c r="J101" s="12">
        <v>29</v>
      </c>
      <c r="K101" s="12">
        <f t="shared" si="26"/>
        <v>16.379310344827587</v>
      </c>
      <c r="L101" s="12">
        <v>16.5</v>
      </c>
      <c r="M101" s="12">
        <f t="shared" si="24"/>
        <v>8.839285714285714</v>
      </c>
      <c r="N101" s="39">
        <f>G101+I101+K101+M101</f>
        <v>51.32818510020919</v>
      </c>
      <c r="O101" s="12">
        <v>3</v>
      </c>
      <c r="P101" s="54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</row>
    <row r="102" spans="1:27" s="13" customFormat="1" ht="19.5" customHeight="1">
      <c r="A102" s="9">
        <v>11</v>
      </c>
      <c r="B102" s="9" t="s">
        <v>143</v>
      </c>
      <c r="C102" s="9" t="s">
        <v>144</v>
      </c>
      <c r="D102" s="9" t="s">
        <v>0</v>
      </c>
      <c r="E102" s="10" t="s">
        <v>136</v>
      </c>
      <c r="F102" s="11">
        <v>8.5</v>
      </c>
      <c r="G102" s="11">
        <f>20*F102/20</f>
        <v>8.5</v>
      </c>
      <c r="H102" s="12">
        <v>104.8</v>
      </c>
      <c r="I102" s="12">
        <f t="shared" si="25"/>
        <v>13.883587786259543</v>
      </c>
      <c r="J102" s="12">
        <v>34.1</v>
      </c>
      <c r="K102" s="12">
        <f aca="true" t="shared" si="27" ref="K102:K111">25*13.8/J102</f>
        <v>10.117302052785924</v>
      </c>
      <c r="L102" s="12">
        <v>21</v>
      </c>
      <c r="M102" s="12">
        <f t="shared" si="24"/>
        <v>11.25</v>
      </c>
      <c r="N102" s="39">
        <f>G102+I102+K102+M102</f>
        <v>43.75088983904547</v>
      </c>
      <c r="O102" s="12">
        <v>4</v>
      </c>
      <c r="P102" s="54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</row>
    <row r="103" spans="1:27" s="21" customFormat="1" ht="19.5" customHeight="1">
      <c r="A103" s="17">
        <v>11</v>
      </c>
      <c r="B103" s="17" t="s">
        <v>169</v>
      </c>
      <c r="C103" s="17" t="s">
        <v>33</v>
      </c>
      <c r="D103" s="17" t="s">
        <v>1</v>
      </c>
      <c r="E103" s="18" t="s">
        <v>162</v>
      </c>
      <c r="F103" s="19">
        <v>8.6</v>
      </c>
      <c r="G103" s="19">
        <f>20*F103/20</f>
        <v>8.6</v>
      </c>
      <c r="H103" s="20">
        <v>68.6</v>
      </c>
      <c r="I103" s="20">
        <f aca="true" t="shared" si="28" ref="I103:I111">25*65.8/H103</f>
        <v>23.979591836734695</v>
      </c>
      <c r="J103" s="20">
        <v>23.2</v>
      </c>
      <c r="K103" s="20">
        <f t="shared" si="27"/>
        <v>14.870689655172415</v>
      </c>
      <c r="L103" s="20">
        <v>21.75</v>
      </c>
      <c r="M103" s="20">
        <f t="shared" si="24"/>
        <v>11.651785714285714</v>
      </c>
      <c r="N103" s="40">
        <f>G103+I103+K103+M103</f>
        <v>59.10206720619282</v>
      </c>
      <c r="O103" s="20">
        <v>3</v>
      </c>
      <c r="P103" s="53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</row>
    <row r="104" spans="1:27" s="21" customFormat="1" ht="19.5" customHeight="1">
      <c r="A104" s="17">
        <v>11</v>
      </c>
      <c r="B104" s="17" t="s">
        <v>170</v>
      </c>
      <c r="C104" s="17" t="s">
        <v>93</v>
      </c>
      <c r="D104" s="17" t="s">
        <v>1</v>
      </c>
      <c r="E104" s="18" t="s">
        <v>162</v>
      </c>
      <c r="F104" s="19">
        <v>8.4</v>
      </c>
      <c r="G104" s="19">
        <f>20*F104/20</f>
        <v>8.4</v>
      </c>
      <c r="H104" s="20">
        <v>65.8</v>
      </c>
      <c r="I104" s="20">
        <f t="shared" si="28"/>
        <v>25</v>
      </c>
      <c r="J104" s="20">
        <v>17.5</v>
      </c>
      <c r="K104" s="20">
        <f t="shared" si="27"/>
        <v>19.714285714285715</v>
      </c>
      <c r="L104" s="20">
        <v>17.25</v>
      </c>
      <c r="M104" s="20">
        <f t="shared" si="24"/>
        <v>9.241071428571429</v>
      </c>
      <c r="N104" s="40">
        <f>G104+I104+K104+M104</f>
        <v>62.355357142857144</v>
      </c>
      <c r="O104" s="20">
        <v>2</v>
      </c>
      <c r="P104" s="53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</row>
    <row r="105" spans="1:27" s="21" customFormat="1" ht="19.5" customHeight="1">
      <c r="A105" s="17">
        <v>11</v>
      </c>
      <c r="B105" s="17" t="s">
        <v>51</v>
      </c>
      <c r="C105" s="17" t="s">
        <v>5</v>
      </c>
      <c r="D105" s="17" t="s">
        <v>1</v>
      </c>
      <c r="E105" s="18" t="s">
        <v>34</v>
      </c>
      <c r="F105" s="19">
        <v>4.6</v>
      </c>
      <c r="G105" s="19">
        <f>20*F105/20</f>
        <v>4.6</v>
      </c>
      <c r="H105" s="20">
        <v>87.5</v>
      </c>
      <c r="I105" s="20">
        <f t="shared" si="28"/>
        <v>18.8</v>
      </c>
      <c r="J105" s="20">
        <v>15.5</v>
      </c>
      <c r="K105" s="20">
        <f t="shared" si="27"/>
        <v>22.258064516129032</v>
      </c>
      <c r="L105" s="20">
        <v>17.5</v>
      </c>
      <c r="M105" s="20">
        <f t="shared" si="24"/>
        <v>9.375</v>
      </c>
      <c r="N105" s="40">
        <f>G105+I105+K105+M105</f>
        <v>55.03306451612903</v>
      </c>
      <c r="O105" s="20">
        <v>4</v>
      </c>
      <c r="P105" s="53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</row>
    <row r="106" spans="1:27" s="21" customFormat="1" ht="19.5" customHeight="1">
      <c r="A106" s="17">
        <v>11</v>
      </c>
      <c r="B106" s="22" t="s">
        <v>96</v>
      </c>
      <c r="C106" s="17" t="s">
        <v>99</v>
      </c>
      <c r="D106" s="17" t="s">
        <v>1</v>
      </c>
      <c r="E106" s="18" t="s">
        <v>87</v>
      </c>
      <c r="F106" s="19">
        <v>4.6</v>
      </c>
      <c r="G106" s="19">
        <f>20*F106/20</f>
        <v>4.6</v>
      </c>
      <c r="H106" s="20">
        <v>86.4</v>
      </c>
      <c r="I106" s="20">
        <f t="shared" si="28"/>
        <v>19.03935185185185</v>
      </c>
      <c r="J106" s="20">
        <v>33.6</v>
      </c>
      <c r="K106" s="20">
        <f t="shared" si="27"/>
        <v>10.267857142857142</v>
      </c>
      <c r="L106" s="20">
        <v>16.5</v>
      </c>
      <c r="M106" s="20">
        <f t="shared" si="24"/>
        <v>8.839285714285714</v>
      </c>
      <c r="N106" s="40">
        <f>G106+I106+K106+M106</f>
        <v>42.74649470899471</v>
      </c>
      <c r="O106" s="20">
        <v>7</v>
      </c>
      <c r="P106" s="53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</row>
    <row r="107" spans="1:27" s="21" customFormat="1" ht="19.5" customHeight="1">
      <c r="A107" s="17">
        <v>11</v>
      </c>
      <c r="B107" s="17" t="s">
        <v>82</v>
      </c>
      <c r="C107" s="17" t="s">
        <v>83</v>
      </c>
      <c r="D107" s="17" t="s">
        <v>1</v>
      </c>
      <c r="E107" s="18" t="s">
        <v>78</v>
      </c>
      <c r="F107" s="19">
        <v>8.4</v>
      </c>
      <c r="G107" s="19">
        <f>20*F107/20</f>
        <v>8.4</v>
      </c>
      <c r="H107" s="20">
        <v>110</v>
      </c>
      <c r="I107" s="20">
        <f t="shared" si="28"/>
        <v>14.954545454545455</v>
      </c>
      <c r="J107" s="20">
        <v>23.3</v>
      </c>
      <c r="K107" s="20">
        <f t="shared" si="27"/>
        <v>14.806866952789699</v>
      </c>
      <c r="L107" s="20">
        <v>5.75</v>
      </c>
      <c r="M107" s="20">
        <f t="shared" si="24"/>
        <v>3.080357142857143</v>
      </c>
      <c r="N107" s="40">
        <f>G107+I107+K107+M107</f>
        <v>41.2417695501923</v>
      </c>
      <c r="O107" s="20">
        <v>8</v>
      </c>
      <c r="P107" s="53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</row>
    <row r="108" spans="1:27" s="21" customFormat="1" ht="19.5" customHeight="1">
      <c r="A108" s="19">
        <v>11</v>
      </c>
      <c r="B108" s="17" t="s">
        <v>121</v>
      </c>
      <c r="C108" s="17" t="s">
        <v>129</v>
      </c>
      <c r="D108" s="17" t="s">
        <v>1</v>
      </c>
      <c r="E108" s="34" t="s">
        <v>118</v>
      </c>
      <c r="F108" s="19">
        <v>7</v>
      </c>
      <c r="G108" s="19">
        <f>20*F108/20</f>
        <v>7</v>
      </c>
      <c r="H108" s="20">
        <v>106.2</v>
      </c>
      <c r="I108" s="20">
        <f t="shared" si="28"/>
        <v>15.489642184557438</v>
      </c>
      <c r="J108" s="20">
        <v>19.8</v>
      </c>
      <c r="K108" s="20">
        <f t="shared" si="27"/>
        <v>17.424242424242422</v>
      </c>
      <c r="L108" s="20">
        <v>18</v>
      </c>
      <c r="M108" s="20">
        <f t="shared" si="24"/>
        <v>9.642857142857142</v>
      </c>
      <c r="N108" s="40">
        <f>G108+I108+K108+M108</f>
        <v>49.556741751657</v>
      </c>
      <c r="O108" s="20">
        <v>6</v>
      </c>
      <c r="P108" s="53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</row>
    <row r="109" spans="1:27" s="21" customFormat="1" ht="19.5" customHeight="1">
      <c r="A109" s="19">
        <v>11</v>
      </c>
      <c r="B109" s="17" t="s">
        <v>134</v>
      </c>
      <c r="C109" s="17" t="s">
        <v>115</v>
      </c>
      <c r="D109" s="17" t="s">
        <v>1</v>
      </c>
      <c r="E109" s="34" t="s">
        <v>118</v>
      </c>
      <c r="F109" s="19">
        <v>8.7</v>
      </c>
      <c r="G109" s="19">
        <f>20*F109/20</f>
        <v>8.7</v>
      </c>
      <c r="H109" s="20">
        <v>84.4</v>
      </c>
      <c r="I109" s="20">
        <f t="shared" si="28"/>
        <v>19.490521327014218</v>
      </c>
      <c r="J109" s="20">
        <v>21.2</v>
      </c>
      <c r="K109" s="20">
        <f t="shared" si="27"/>
        <v>16.27358490566038</v>
      </c>
      <c r="L109" s="20">
        <v>16.5</v>
      </c>
      <c r="M109" s="20">
        <f t="shared" si="24"/>
        <v>8.839285714285714</v>
      </c>
      <c r="N109" s="40">
        <f>G109+I109+K109+M109</f>
        <v>53.30339194696031</v>
      </c>
      <c r="O109" s="20">
        <v>5</v>
      </c>
      <c r="P109" s="53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</row>
    <row r="110" spans="1:27" s="21" customFormat="1" ht="19.5" customHeight="1">
      <c r="A110" s="17">
        <v>11</v>
      </c>
      <c r="B110" s="17" t="s">
        <v>149</v>
      </c>
      <c r="C110" s="17" t="s">
        <v>6</v>
      </c>
      <c r="D110" s="17" t="s">
        <v>1</v>
      </c>
      <c r="E110" s="18" t="s">
        <v>136</v>
      </c>
      <c r="F110" s="19">
        <v>7.8</v>
      </c>
      <c r="G110" s="19">
        <f>20*F110/20</f>
        <v>7.8</v>
      </c>
      <c r="H110" s="20">
        <v>70.8</v>
      </c>
      <c r="I110" s="20">
        <f t="shared" si="28"/>
        <v>23.23446327683616</v>
      </c>
      <c r="J110" s="20">
        <v>13.8</v>
      </c>
      <c r="K110" s="20">
        <f t="shared" si="27"/>
        <v>25</v>
      </c>
      <c r="L110" s="20">
        <v>16.9</v>
      </c>
      <c r="M110" s="20">
        <f t="shared" si="24"/>
        <v>9.053571428571427</v>
      </c>
      <c r="N110" s="40">
        <f>G110+I110+K110+M110</f>
        <v>65.0880347054076</v>
      </c>
      <c r="O110" s="20">
        <v>1</v>
      </c>
      <c r="P110" s="53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</row>
    <row r="111" spans="1:27" s="21" customFormat="1" ht="19.5" customHeight="1">
      <c r="A111" s="17">
        <v>11</v>
      </c>
      <c r="B111" s="17" t="s">
        <v>205</v>
      </c>
      <c r="C111" s="17" t="s">
        <v>204</v>
      </c>
      <c r="D111" s="17" t="s">
        <v>1</v>
      </c>
      <c r="E111" s="18" t="s">
        <v>4</v>
      </c>
      <c r="F111" s="19">
        <v>0</v>
      </c>
      <c r="G111" s="19">
        <f>20*F111/20</f>
        <v>0</v>
      </c>
      <c r="H111" s="20">
        <v>95</v>
      </c>
      <c r="I111" s="20">
        <f t="shared" si="28"/>
        <v>17.31578947368421</v>
      </c>
      <c r="J111" s="20">
        <v>25</v>
      </c>
      <c r="K111" s="20">
        <f t="shared" si="27"/>
        <v>13.8</v>
      </c>
      <c r="L111" s="20">
        <v>11.5</v>
      </c>
      <c r="M111" s="20">
        <f t="shared" si="24"/>
        <v>6.160714285714286</v>
      </c>
      <c r="N111" s="40">
        <f>G111+I111+K111+M111</f>
        <v>37.276503759398494</v>
      </c>
      <c r="O111" s="20">
        <v>9</v>
      </c>
      <c r="P111" s="53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</row>
    <row r="112" spans="1:27" s="1" customFormat="1" ht="19.5" customHeight="1">
      <c r="A112" s="2"/>
      <c r="B112" s="2"/>
      <c r="C112" s="2"/>
      <c r="D112" s="2"/>
      <c r="E112" s="4"/>
      <c r="F112" s="2"/>
      <c r="G112" s="2"/>
      <c r="H112" s="3"/>
      <c r="I112" s="3"/>
      <c r="J112" s="3"/>
      <c r="K112" s="3"/>
      <c r="L112" s="3"/>
      <c r="M112" s="12"/>
      <c r="N112" s="12"/>
      <c r="O112" s="3"/>
      <c r="P112" s="64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</row>
    <row r="113" spans="1:27" s="1" customFormat="1" ht="19.5" customHeight="1">
      <c r="A113" s="2"/>
      <c r="B113" s="2"/>
      <c r="C113" s="2"/>
      <c r="D113" s="2"/>
      <c r="E113" s="4"/>
      <c r="F113" s="2"/>
      <c r="G113" s="2"/>
      <c r="H113" s="3"/>
      <c r="I113" s="3"/>
      <c r="J113" s="3"/>
      <c r="K113" s="3"/>
      <c r="L113" s="3"/>
      <c r="M113" s="12"/>
      <c r="N113" s="12"/>
      <c r="O113" s="3"/>
      <c r="P113" s="64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</row>
    <row r="114" spans="1:27" s="1" customFormat="1" ht="19.5" customHeight="1">
      <c r="A114" s="2"/>
      <c r="B114" s="2"/>
      <c r="C114" s="2"/>
      <c r="D114" s="2"/>
      <c r="E114" s="4"/>
      <c r="F114" s="2"/>
      <c r="G114" s="2"/>
      <c r="H114" s="3"/>
      <c r="I114" s="3"/>
      <c r="J114" s="3"/>
      <c r="K114" s="3"/>
      <c r="L114" s="3"/>
      <c r="M114" s="57"/>
      <c r="N114" s="12"/>
      <c r="O114" s="3"/>
      <c r="P114" s="64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</row>
    <row r="115" spans="1:27" s="1" customFormat="1" ht="19.5" customHeight="1">
      <c r="A115" s="2"/>
      <c r="B115" s="2"/>
      <c r="C115" s="2"/>
      <c r="D115" s="2"/>
      <c r="E115" s="4"/>
      <c r="F115" s="2"/>
      <c r="G115" s="2"/>
      <c r="H115" s="3"/>
      <c r="I115" s="3"/>
      <c r="J115" s="3"/>
      <c r="K115" s="3"/>
      <c r="L115" s="3"/>
      <c r="M115" s="57"/>
      <c r="N115" s="12"/>
      <c r="O115" s="3"/>
      <c r="P115" s="64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</row>
    <row r="116" spans="1:16" s="1" customFormat="1" ht="19.5" customHeight="1">
      <c r="A116" s="2"/>
      <c r="B116" s="2"/>
      <c r="C116" s="2"/>
      <c r="D116" s="2"/>
      <c r="E116" s="4"/>
      <c r="F116" s="2"/>
      <c r="G116" s="2"/>
      <c r="H116" s="3"/>
      <c r="I116" s="3"/>
      <c r="J116" s="3"/>
      <c r="K116" s="3"/>
      <c r="L116" s="3"/>
      <c r="M116" s="57"/>
      <c r="N116" s="12"/>
      <c r="O116" s="3"/>
      <c r="P116" s="3"/>
    </row>
    <row r="117" spans="1:16" s="1" customFormat="1" ht="19.5" customHeight="1">
      <c r="A117" s="5"/>
      <c r="B117" s="5"/>
      <c r="C117" s="5"/>
      <c r="D117" s="5"/>
      <c r="E117" s="6"/>
      <c r="F117" s="5"/>
      <c r="G117" s="5"/>
      <c r="H117" s="7"/>
      <c r="I117" s="7"/>
      <c r="J117" s="7"/>
      <c r="K117" s="7"/>
      <c r="L117" s="7"/>
      <c r="M117" s="7"/>
      <c r="N117" s="7"/>
      <c r="O117" s="7"/>
      <c r="P117" s="7"/>
    </row>
    <row r="118" spans="1:16" s="1" customFormat="1" ht="19.5" customHeight="1">
      <c r="A118" s="5"/>
      <c r="B118" s="5"/>
      <c r="C118" s="5"/>
      <c r="D118" s="5"/>
      <c r="E118" s="6"/>
      <c r="F118" s="5"/>
      <c r="G118" s="5"/>
      <c r="H118" s="7"/>
      <c r="I118" s="7"/>
      <c r="J118" s="7"/>
      <c r="K118" s="7"/>
      <c r="L118" s="7"/>
      <c r="M118" s="7"/>
      <c r="N118" s="7"/>
      <c r="O118" s="7"/>
      <c r="P118" s="7"/>
    </row>
    <row r="119" spans="1:16" s="1" customFormat="1" ht="19.5" customHeight="1">
      <c r="A119" s="5"/>
      <c r="B119" s="5"/>
      <c r="C119" s="5"/>
      <c r="D119" s="5"/>
      <c r="E119" s="6"/>
      <c r="F119" s="5"/>
      <c r="G119" s="5"/>
      <c r="H119" s="7"/>
      <c r="I119" s="7"/>
      <c r="J119" s="7"/>
      <c r="K119" s="7"/>
      <c r="L119" s="7"/>
      <c r="M119" s="7"/>
      <c r="N119" s="7"/>
      <c r="O119" s="7"/>
      <c r="P119" s="7"/>
    </row>
    <row r="120" spans="1:16" s="1" customFormat="1" ht="19.5" customHeight="1">
      <c r="A120" s="5"/>
      <c r="B120" s="5"/>
      <c r="C120" s="5"/>
      <c r="D120" s="5"/>
      <c r="E120" s="6"/>
      <c r="F120" s="5"/>
      <c r="G120" s="5"/>
      <c r="H120" s="7"/>
      <c r="I120" s="7"/>
      <c r="J120" s="7"/>
      <c r="K120" s="7"/>
      <c r="L120" s="7"/>
      <c r="M120" s="7"/>
      <c r="N120" s="7"/>
      <c r="O120" s="7"/>
      <c r="P120" s="7"/>
    </row>
    <row r="121" spans="1:16" s="1" customFormat="1" ht="19.5" customHeight="1">
      <c r="A121" s="5"/>
      <c r="B121" s="5"/>
      <c r="C121" s="5"/>
      <c r="D121" s="5"/>
      <c r="E121" s="6"/>
      <c r="F121" s="5"/>
      <c r="G121" s="5"/>
      <c r="H121" s="7"/>
      <c r="I121" s="7"/>
      <c r="J121" s="7"/>
      <c r="K121" s="7"/>
      <c r="L121" s="7"/>
      <c r="M121" s="7"/>
      <c r="N121" s="7"/>
      <c r="O121" s="7"/>
      <c r="P121" s="7"/>
    </row>
    <row r="122" spans="1:16" s="1" customFormat="1" ht="19.5" customHeight="1">
      <c r="A122" s="5"/>
      <c r="B122" s="5"/>
      <c r="C122" s="5"/>
      <c r="D122" s="5"/>
      <c r="E122" s="6"/>
      <c r="F122" s="5"/>
      <c r="G122" s="5"/>
      <c r="H122" s="7"/>
      <c r="I122" s="7"/>
      <c r="J122" s="7"/>
      <c r="K122" s="7"/>
      <c r="L122" s="7"/>
      <c r="M122" s="7"/>
      <c r="N122" s="7"/>
      <c r="O122" s="7"/>
      <c r="P122" s="7"/>
    </row>
    <row r="123" spans="1:16" s="1" customFormat="1" ht="19.5" customHeight="1">
      <c r="A123" s="5"/>
      <c r="B123" s="5"/>
      <c r="C123" s="5"/>
      <c r="D123" s="5"/>
      <c r="E123" s="6"/>
      <c r="F123" s="5"/>
      <c r="G123" s="5"/>
      <c r="H123" s="7"/>
      <c r="I123" s="7"/>
      <c r="J123" s="7"/>
      <c r="K123" s="7"/>
      <c r="L123" s="7"/>
      <c r="M123" s="7"/>
      <c r="N123" s="7"/>
      <c r="O123" s="7"/>
      <c r="P123" s="7"/>
    </row>
    <row r="124" spans="1:16" s="1" customFormat="1" ht="19.5" customHeight="1">
      <c r="A124" s="5"/>
      <c r="B124" s="5"/>
      <c r="C124" s="5"/>
      <c r="D124" s="5"/>
      <c r="E124" s="6"/>
      <c r="F124" s="5"/>
      <c r="G124" s="5"/>
      <c r="H124" s="7"/>
      <c r="I124" s="7"/>
      <c r="J124" s="7"/>
      <c r="K124" s="7"/>
      <c r="L124" s="7"/>
      <c r="M124" s="7"/>
      <c r="N124" s="7"/>
      <c r="O124" s="7"/>
      <c r="P124" s="7"/>
    </row>
    <row r="125" spans="1:16" s="1" customFormat="1" ht="19.5" customHeight="1">
      <c r="A125" s="5"/>
      <c r="B125" s="5"/>
      <c r="C125" s="5"/>
      <c r="D125" s="5"/>
      <c r="E125" s="6"/>
      <c r="F125" s="5"/>
      <c r="G125" s="5"/>
      <c r="H125" s="7"/>
      <c r="I125" s="7"/>
      <c r="J125" s="7"/>
      <c r="K125" s="7"/>
      <c r="L125" s="7"/>
      <c r="M125" s="7"/>
      <c r="N125" s="7"/>
      <c r="O125" s="7"/>
      <c r="P125" s="7"/>
    </row>
    <row r="126" spans="1:16" s="1" customFormat="1" ht="19.5" customHeight="1">
      <c r="A126" s="5"/>
      <c r="B126" s="5"/>
      <c r="C126" s="5"/>
      <c r="D126" s="5"/>
      <c r="E126" s="6"/>
      <c r="F126" s="5"/>
      <c r="G126" s="5"/>
      <c r="H126" s="7"/>
      <c r="I126" s="7"/>
      <c r="J126" s="7"/>
      <c r="K126" s="7"/>
      <c r="L126" s="7"/>
      <c r="M126" s="7"/>
      <c r="N126" s="7"/>
      <c r="O126" s="7"/>
      <c r="P126" s="7"/>
    </row>
    <row r="127" spans="1:16" s="1" customFormat="1" ht="19.5" customHeight="1">
      <c r="A127" s="5"/>
      <c r="B127" s="5"/>
      <c r="C127" s="5"/>
      <c r="D127" s="5"/>
      <c r="E127" s="6"/>
      <c r="F127" s="5"/>
      <c r="G127" s="5"/>
      <c r="H127" s="7"/>
      <c r="I127" s="7"/>
      <c r="J127" s="7"/>
      <c r="K127" s="7"/>
      <c r="L127" s="7"/>
      <c r="M127" s="7"/>
      <c r="N127" s="7"/>
      <c r="O127" s="7"/>
      <c r="P127" s="7"/>
    </row>
    <row r="128" spans="1:16" s="1" customFormat="1" ht="19.5" customHeight="1">
      <c r="A128" s="5"/>
      <c r="B128" s="5"/>
      <c r="C128" s="5"/>
      <c r="D128" s="5"/>
      <c r="E128" s="6"/>
      <c r="F128" s="5"/>
      <c r="G128" s="5"/>
      <c r="H128" s="7"/>
      <c r="I128" s="7"/>
      <c r="J128" s="7"/>
      <c r="K128" s="7"/>
      <c r="L128" s="7"/>
      <c r="M128" s="7"/>
      <c r="N128" s="7"/>
      <c r="O128" s="7"/>
      <c r="P128" s="7"/>
    </row>
    <row r="129" spans="1:16" s="1" customFormat="1" ht="19.5" customHeight="1">
      <c r="A129" s="5"/>
      <c r="B129" s="5"/>
      <c r="C129" s="5"/>
      <c r="D129" s="5"/>
      <c r="E129" s="6"/>
      <c r="F129" s="5"/>
      <c r="G129" s="5"/>
      <c r="H129" s="7"/>
      <c r="I129" s="7"/>
      <c r="J129" s="7"/>
      <c r="K129" s="7"/>
      <c r="L129" s="7"/>
      <c r="M129" s="7"/>
      <c r="N129" s="7"/>
      <c r="O129" s="7"/>
      <c r="P129" s="7"/>
    </row>
    <row r="130" spans="1:16" s="1" customFormat="1" ht="19.5" customHeight="1">
      <c r="A130" s="5"/>
      <c r="B130" s="5"/>
      <c r="C130" s="5"/>
      <c r="D130" s="5"/>
      <c r="E130" s="6"/>
      <c r="F130" s="5"/>
      <c r="G130" s="5"/>
      <c r="H130" s="7"/>
      <c r="I130" s="7"/>
      <c r="J130" s="7"/>
      <c r="K130" s="7"/>
      <c r="L130" s="7"/>
      <c r="M130" s="7"/>
      <c r="N130" s="7"/>
      <c r="O130" s="7"/>
      <c r="P130" s="7"/>
    </row>
    <row r="131" spans="1:16" s="1" customFormat="1" ht="19.5" customHeight="1">
      <c r="A131" s="5"/>
      <c r="B131" s="5"/>
      <c r="C131" s="5"/>
      <c r="D131" s="5"/>
      <c r="E131" s="6"/>
      <c r="F131" s="5"/>
      <c r="G131" s="5"/>
      <c r="H131" s="7"/>
      <c r="I131" s="7"/>
      <c r="J131" s="7"/>
      <c r="K131" s="7"/>
      <c r="L131" s="7"/>
      <c r="M131" s="7"/>
      <c r="N131" s="7"/>
      <c r="O131" s="7"/>
      <c r="P131" s="7"/>
    </row>
    <row r="132" spans="1:16" s="1" customFormat="1" ht="19.5" customHeight="1">
      <c r="A132" s="5"/>
      <c r="B132" s="5"/>
      <c r="C132" s="5"/>
      <c r="D132" s="5"/>
      <c r="E132" s="6"/>
      <c r="F132" s="5"/>
      <c r="G132" s="5"/>
      <c r="H132" s="7"/>
      <c r="I132" s="7"/>
      <c r="J132" s="7"/>
      <c r="K132" s="7"/>
      <c r="L132" s="7"/>
      <c r="M132" s="7"/>
      <c r="N132" s="7"/>
      <c r="O132" s="7"/>
      <c r="P132" s="7"/>
    </row>
    <row r="133" spans="1:16" s="1" customFormat="1" ht="19.5" customHeight="1">
      <c r="A133" s="5"/>
      <c r="B133" s="5"/>
      <c r="C133" s="5"/>
      <c r="D133" s="5"/>
      <c r="E133" s="6"/>
      <c r="F133" s="5"/>
      <c r="G133" s="5"/>
      <c r="H133" s="7"/>
      <c r="I133" s="7"/>
      <c r="J133" s="7"/>
      <c r="K133" s="7"/>
      <c r="L133" s="7"/>
      <c r="M133" s="7"/>
      <c r="N133" s="7"/>
      <c r="O133" s="7"/>
      <c r="P133" s="7"/>
    </row>
    <row r="134" spans="1:16" s="1" customFormat="1" ht="19.5" customHeight="1">
      <c r="A134" s="5"/>
      <c r="B134" s="5"/>
      <c r="C134" s="5"/>
      <c r="D134" s="5"/>
      <c r="E134" s="6"/>
      <c r="F134" s="5"/>
      <c r="G134" s="5"/>
      <c r="H134" s="7"/>
      <c r="I134" s="7"/>
      <c r="J134" s="7"/>
      <c r="K134" s="7"/>
      <c r="L134" s="7"/>
      <c r="M134" s="7"/>
      <c r="N134" s="7"/>
      <c r="O134" s="7"/>
      <c r="P134" s="7"/>
    </row>
    <row r="135" spans="1:16" s="1" customFormat="1" ht="19.5" customHeight="1">
      <c r="A135" s="5"/>
      <c r="B135" s="5"/>
      <c r="C135" s="5"/>
      <c r="D135" s="5"/>
      <c r="E135" s="6"/>
      <c r="F135" s="5"/>
      <c r="G135" s="5"/>
      <c r="H135" s="7"/>
      <c r="I135" s="7"/>
      <c r="J135" s="7"/>
      <c r="K135" s="7"/>
      <c r="L135" s="7"/>
      <c r="M135" s="7"/>
      <c r="N135" s="7"/>
      <c r="O135" s="7"/>
      <c r="P135" s="7"/>
    </row>
    <row r="136" spans="1:16" s="1" customFormat="1" ht="19.5" customHeight="1">
      <c r="A136" s="5"/>
      <c r="B136" s="5"/>
      <c r="C136" s="5"/>
      <c r="D136" s="5"/>
      <c r="E136" s="6"/>
      <c r="F136" s="5"/>
      <c r="G136" s="5"/>
      <c r="H136" s="7"/>
      <c r="I136" s="7"/>
      <c r="J136" s="7"/>
      <c r="K136" s="7"/>
      <c r="L136" s="7"/>
      <c r="M136" s="7"/>
      <c r="N136" s="7"/>
      <c r="O136" s="7"/>
      <c r="P136" s="7"/>
    </row>
    <row r="137" spans="1:16" s="1" customFormat="1" ht="19.5" customHeight="1">
      <c r="A137" s="5"/>
      <c r="B137" s="5"/>
      <c r="C137" s="5"/>
      <c r="D137" s="5"/>
      <c r="E137" s="6"/>
      <c r="F137" s="5"/>
      <c r="G137" s="5"/>
      <c r="H137" s="7"/>
      <c r="I137" s="7"/>
      <c r="J137" s="7"/>
      <c r="K137" s="7"/>
      <c r="L137" s="7"/>
      <c r="M137" s="7"/>
      <c r="N137" s="7"/>
      <c r="O137" s="7"/>
      <c r="P137" s="7"/>
    </row>
    <row r="138" spans="1:16" s="1" customFormat="1" ht="19.5" customHeight="1">
      <c r="A138" s="5"/>
      <c r="B138" s="5"/>
      <c r="C138" s="5"/>
      <c r="D138" s="5"/>
      <c r="E138" s="6"/>
      <c r="F138" s="5"/>
      <c r="G138" s="5"/>
      <c r="H138" s="7"/>
      <c r="I138" s="7"/>
      <c r="J138" s="7"/>
      <c r="K138" s="7"/>
      <c r="L138" s="7"/>
      <c r="M138" s="7"/>
      <c r="N138" s="7"/>
      <c r="O138" s="7"/>
      <c r="P138" s="7"/>
    </row>
    <row r="139" spans="1:16" s="1" customFormat="1" ht="19.5" customHeight="1">
      <c r="A139" s="5"/>
      <c r="B139" s="5"/>
      <c r="C139" s="5"/>
      <c r="D139" s="5"/>
      <c r="E139" s="6"/>
      <c r="F139" s="5"/>
      <c r="G139" s="5"/>
      <c r="H139" s="7"/>
      <c r="I139" s="7"/>
      <c r="J139" s="7"/>
      <c r="K139" s="7"/>
      <c r="L139" s="7"/>
      <c r="M139" s="7"/>
      <c r="N139" s="7"/>
      <c r="O139" s="7"/>
      <c r="P139" s="7"/>
    </row>
    <row r="140" spans="1:16" s="1" customFormat="1" ht="19.5" customHeight="1">
      <c r="A140" s="5"/>
      <c r="B140" s="5"/>
      <c r="C140" s="5"/>
      <c r="D140" s="5"/>
      <c r="E140" s="6"/>
      <c r="F140" s="5"/>
      <c r="G140" s="5"/>
      <c r="H140" s="7"/>
      <c r="I140" s="7"/>
      <c r="J140" s="7"/>
      <c r="K140" s="7"/>
      <c r="L140" s="7"/>
      <c r="M140" s="7"/>
      <c r="N140" s="7"/>
      <c r="O140" s="7"/>
      <c r="P140" s="7"/>
    </row>
    <row r="141" spans="1:16" s="1" customFormat="1" ht="19.5" customHeight="1">
      <c r="A141" s="5"/>
      <c r="B141" s="5"/>
      <c r="C141" s="5"/>
      <c r="D141" s="5"/>
      <c r="E141" s="6"/>
      <c r="F141" s="5"/>
      <c r="G141" s="5"/>
      <c r="H141" s="7"/>
      <c r="I141" s="7"/>
      <c r="J141" s="7"/>
      <c r="K141" s="7"/>
      <c r="L141" s="7"/>
      <c r="M141" s="7"/>
      <c r="N141" s="7"/>
      <c r="O141" s="7"/>
      <c r="P141" s="7"/>
    </row>
    <row r="142" spans="1:16" s="1" customFormat="1" ht="19.5" customHeight="1">
      <c r="A142" s="5"/>
      <c r="B142" s="5"/>
      <c r="C142" s="5"/>
      <c r="D142" s="5"/>
      <c r="E142" s="6"/>
      <c r="F142" s="5"/>
      <c r="G142" s="5"/>
      <c r="H142" s="7"/>
      <c r="I142" s="7"/>
      <c r="J142" s="7"/>
      <c r="K142" s="7"/>
      <c r="L142" s="7"/>
      <c r="M142" s="7"/>
      <c r="N142" s="7"/>
      <c r="O142" s="7"/>
      <c r="P142" s="7"/>
    </row>
    <row r="143" spans="1:16" s="1" customFormat="1" ht="19.5" customHeight="1">
      <c r="A143" s="5"/>
      <c r="B143" s="5"/>
      <c r="C143" s="5"/>
      <c r="D143" s="5"/>
      <c r="E143" s="6"/>
      <c r="F143" s="5"/>
      <c r="G143" s="5"/>
      <c r="H143" s="7"/>
      <c r="I143" s="7"/>
      <c r="J143" s="7"/>
      <c r="K143" s="7"/>
      <c r="L143" s="7"/>
      <c r="M143" s="7"/>
      <c r="N143" s="7"/>
      <c r="O143" s="7"/>
      <c r="P143" s="7"/>
    </row>
    <row r="144" spans="1:16" s="1" customFormat="1" ht="19.5" customHeight="1">
      <c r="A144" s="5"/>
      <c r="B144" s="5"/>
      <c r="C144" s="5"/>
      <c r="D144" s="5"/>
      <c r="E144" s="6"/>
      <c r="F144" s="5"/>
      <c r="G144" s="5"/>
      <c r="H144" s="7"/>
      <c r="I144" s="7"/>
      <c r="J144" s="7"/>
      <c r="K144" s="7"/>
      <c r="L144" s="7"/>
      <c r="M144" s="7"/>
      <c r="N144" s="7"/>
      <c r="O144" s="7"/>
      <c r="P144" s="7"/>
    </row>
    <row r="145" spans="1:16" s="1" customFormat="1" ht="19.5" customHeight="1">
      <c r="A145" s="5"/>
      <c r="B145" s="5"/>
      <c r="C145" s="5"/>
      <c r="D145" s="5"/>
      <c r="E145" s="6"/>
      <c r="F145" s="5"/>
      <c r="G145" s="5"/>
      <c r="H145" s="7"/>
      <c r="I145" s="7"/>
      <c r="J145" s="7"/>
      <c r="K145" s="7"/>
      <c r="L145" s="7"/>
      <c r="M145" s="7"/>
      <c r="N145" s="7"/>
      <c r="O145" s="7"/>
      <c r="P145" s="7"/>
    </row>
    <row r="146" spans="1:16" s="1" customFormat="1" ht="19.5" customHeight="1">
      <c r="A146" s="5"/>
      <c r="B146" s="5"/>
      <c r="C146" s="5"/>
      <c r="D146" s="5"/>
      <c r="E146" s="6"/>
      <c r="F146" s="5"/>
      <c r="G146" s="5"/>
      <c r="H146" s="7"/>
      <c r="I146" s="7"/>
      <c r="J146" s="7"/>
      <c r="K146" s="7"/>
      <c r="L146" s="7"/>
      <c r="M146" s="7"/>
      <c r="N146" s="7"/>
      <c r="O146" s="7"/>
      <c r="P146" s="7"/>
    </row>
    <row r="147" spans="1:16" s="1" customFormat="1" ht="19.5" customHeight="1">
      <c r="A147" s="5"/>
      <c r="B147" s="5"/>
      <c r="C147" s="5"/>
      <c r="D147" s="5"/>
      <c r="E147" s="6"/>
      <c r="F147" s="5"/>
      <c r="G147" s="5"/>
      <c r="H147" s="7"/>
      <c r="I147" s="7"/>
      <c r="J147" s="7"/>
      <c r="K147" s="7"/>
      <c r="L147" s="7"/>
      <c r="M147" s="7"/>
      <c r="N147" s="7"/>
      <c r="O147" s="7"/>
      <c r="P147" s="7"/>
    </row>
    <row r="148" spans="1:16" s="1" customFormat="1" ht="19.5" customHeight="1">
      <c r="A148" s="5"/>
      <c r="B148" s="5"/>
      <c r="C148" s="5"/>
      <c r="D148" s="5"/>
      <c r="E148" s="6"/>
      <c r="F148" s="5"/>
      <c r="G148" s="5"/>
      <c r="H148" s="7"/>
      <c r="I148" s="7"/>
      <c r="J148" s="7"/>
      <c r="K148" s="7"/>
      <c r="L148" s="7"/>
      <c r="M148" s="7"/>
      <c r="N148" s="7"/>
      <c r="O148" s="7"/>
      <c r="P148" s="7"/>
    </row>
    <row r="149" spans="1:16" s="1" customFormat="1" ht="19.5" customHeight="1">
      <c r="A149" s="5"/>
      <c r="B149" s="5"/>
      <c r="C149" s="5"/>
      <c r="D149" s="5"/>
      <c r="E149" s="6"/>
      <c r="F149" s="5"/>
      <c r="G149" s="5"/>
      <c r="H149" s="7"/>
      <c r="I149" s="7"/>
      <c r="J149" s="7"/>
      <c r="K149" s="7"/>
      <c r="L149" s="7"/>
      <c r="M149" s="7"/>
      <c r="N149" s="7"/>
      <c r="O149" s="7"/>
      <c r="P149" s="7"/>
    </row>
    <row r="150" spans="1:16" s="1" customFormat="1" ht="19.5" customHeight="1">
      <c r="A150" s="7"/>
      <c r="B150" s="7"/>
      <c r="C150" s="7"/>
      <c r="D150" s="7"/>
      <c r="E150" s="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s="1" customFormat="1" ht="19.5" customHeight="1">
      <c r="A151" s="7"/>
      <c r="B151" s="7"/>
      <c r="C151" s="7"/>
      <c r="D151" s="7"/>
      <c r="E151" s="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s="1" customFormat="1" ht="19.5" customHeight="1">
      <c r="A152" s="7"/>
      <c r="B152" s="7"/>
      <c r="C152" s="7"/>
      <c r="D152" s="7"/>
      <c r="E152" s="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s="1" customFormat="1" ht="19.5" customHeight="1">
      <c r="A153" s="7"/>
      <c r="B153" s="7"/>
      <c r="C153" s="7"/>
      <c r="D153" s="7"/>
      <c r="E153" s="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s="1" customFormat="1" ht="19.5" customHeight="1">
      <c r="A154" s="7"/>
      <c r="B154" s="7"/>
      <c r="C154" s="7"/>
      <c r="D154" s="7"/>
      <c r="E154" s="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s="1" customFormat="1" ht="19.5" customHeight="1">
      <c r="A155" s="7"/>
      <c r="B155" s="7"/>
      <c r="C155" s="7"/>
      <c r="D155" s="7"/>
      <c r="E155" s="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s="1" customFormat="1" ht="19.5" customHeight="1">
      <c r="A156" s="7"/>
      <c r="B156" s="7"/>
      <c r="C156" s="7"/>
      <c r="D156" s="7"/>
      <c r="E156" s="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s="1" customFormat="1" ht="19.5" customHeight="1">
      <c r="A157" s="7"/>
      <c r="B157" s="7"/>
      <c r="C157" s="7"/>
      <c r="D157" s="7"/>
      <c r="E157" s="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s="1" customFormat="1" ht="19.5" customHeight="1">
      <c r="A158" s="7"/>
      <c r="B158" s="7"/>
      <c r="C158" s="7"/>
      <c r="D158" s="7"/>
      <c r="E158" s="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s="1" customFormat="1" ht="19.5" customHeight="1">
      <c r="A159" s="7"/>
      <c r="B159" s="7"/>
      <c r="C159" s="7"/>
      <c r="D159" s="7"/>
      <c r="E159" s="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s="1" customFormat="1" ht="19.5" customHeight="1">
      <c r="A160" s="7"/>
      <c r="B160" s="7"/>
      <c r="C160" s="7"/>
      <c r="D160" s="7"/>
      <c r="E160" s="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s="1" customFormat="1" ht="19.5" customHeight="1">
      <c r="A161" s="7"/>
      <c r="B161" s="7"/>
      <c r="C161" s="7"/>
      <c r="D161" s="7"/>
      <c r="E161" s="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s="1" customFormat="1" ht="19.5" customHeight="1">
      <c r="A162" s="7"/>
      <c r="B162" s="7"/>
      <c r="C162" s="7"/>
      <c r="D162" s="7"/>
      <c r="E162" s="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s="1" customFormat="1" ht="19.5" customHeight="1">
      <c r="A163" s="7"/>
      <c r="B163" s="7"/>
      <c r="C163" s="7"/>
      <c r="D163" s="7"/>
      <c r="E163" s="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s="1" customFormat="1" ht="19.5" customHeight="1">
      <c r="A164" s="7"/>
      <c r="B164" s="7"/>
      <c r="C164" s="7"/>
      <c r="D164" s="7"/>
      <c r="E164" s="8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s="1" customFormat="1" ht="19.5" customHeight="1">
      <c r="A165" s="7"/>
      <c r="B165" s="7"/>
      <c r="C165" s="7"/>
      <c r="D165" s="7"/>
      <c r="E165" s="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s="1" customFormat="1" ht="19.5" customHeight="1">
      <c r="A166" s="7"/>
      <c r="B166" s="7"/>
      <c r="C166" s="7"/>
      <c r="D166" s="7"/>
      <c r="E166" s="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s="1" customFormat="1" ht="19.5" customHeight="1">
      <c r="A167" s="7"/>
      <c r="B167" s="7"/>
      <c r="C167" s="7"/>
      <c r="D167" s="7"/>
      <c r="E167" s="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s="1" customFormat="1" ht="19.5" customHeight="1">
      <c r="A168" s="7"/>
      <c r="B168" s="7"/>
      <c r="C168" s="7"/>
      <c r="D168" s="7"/>
      <c r="E168" s="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s="1" customFormat="1" ht="19.5" customHeight="1">
      <c r="A169" s="7"/>
      <c r="B169" s="7"/>
      <c r="C169" s="7"/>
      <c r="D169" s="7"/>
      <c r="E169" s="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s="1" customFormat="1" ht="19.5" customHeight="1">
      <c r="A170" s="7"/>
      <c r="B170" s="7"/>
      <c r="C170" s="7"/>
      <c r="D170" s="7"/>
      <c r="E170" s="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s="1" customFormat="1" ht="19.5" customHeight="1">
      <c r="A171" s="7"/>
      <c r="B171" s="7"/>
      <c r="C171" s="7"/>
      <c r="D171" s="7"/>
      <c r="E171" s="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s="1" customFormat="1" ht="19.5" customHeight="1">
      <c r="A172" s="7"/>
      <c r="B172" s="7"/>
      <c r="C172" s="7"/>
      <c r="D172" s="7"/>
      <c r="E172" s="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s="1" customFormat="1" ht="19.5" customHeight="1">
      <c r="A173" s="7"/>
      <c r="B173" s="7"/>
      <c r="C173" s="7"/>
      <c r="D173" s="7"/>
      <c r="E173" s="8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s="1" customFormat="1" ht="19.5" customHeight="1">
      <c r="A174" s="7"/>
      <c r="B174" s="7"/>
      <c r="C174" s="7"/>
      <c r="D174" s="7"/>
      <c r="E174" s="8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s="1" customFormat="1" ht="19.5" customHeight="1">
      <c r="A175" s="7"/>
      <c r="B175" s="7"/>
      <c r="C175" s="7"/>
      <c r="D175" s="7"/>
      <c r="E175" s="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s="1" customFormat="1" ht="19.5" customHeight="1">
      <c r="A176" s="7"/>
      <c r="B176" s="7"/>
      <c r="C176" s="7"/>
      <c r="D176" s="7"/>
      <c r="E176" s="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s="1" customFormat="1" ht="19.5" customHeight="1">
      <c r="A177" s="7"/>
      <c r="B177" s="7"/>
      <c r="C177" s="7"/>
      <c r="D177" s="7"/>
      <c r="E177" s="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s="1" customFormat="1" ht="19.5" customHeight="1">
      <c r="A178" s="7"/>
      <c r="B178" s="7"/>
      <c r="C178" s="7"/>
      <c r="D178" s="7"/>
      <c r="E178" s="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s="1" customFormat="1" ht="19.5" customHeight="1">
      <c r="A179" s="7"/>
      <c r="B179" s="7"/>
      <c r="C179" s="7"/>
      <c r="D179" s="7"/>
      <c r="E179" s="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s="1" customFormat="1" ht="19.5" customHeight="1">
      <c r="A180" s="7"/>
      <c r="B180" s="7"/>
      <c r="C180" s="7"/>
      <c r="D180" s="7"/>
      <c r="E180" s="8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s="1" customFormat="1" ht="19.5" customHeight="1">
      <c r="A181" s="7"/>
      <c r="B181" s="7"/>
      <c r="C181" s="7"/>
      <c r="D181" s="7"/>
      <c r="E181" s="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s="1" customFormat="1" ht="19.5" customHeight="1">
      <c r="A182" s="7"/>
      <c r="B182" s="7"/>
      <c r="C182" s="7"/>
      <c r="D182" s="7"/>
      <c r="E182" s="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s="1" customFormat="1" ht="19.5" customHeight="1">
      <c r="A183" s="7"/>
      <c r="B183" s="7"/>
      <c r="C183" s="7"/>
      <c r="D183" s="7"/>
      <c r="E183" s="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s="1" customFormat="1" ht="19.5" customHeight="1">
      <c r="A184" s="7"/>
      <c r="B184" s="7"/>
      <c r="C184" s="7"/>
      <c r="D184" s="7"/>
      <c r="E184" s="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s="1" customFormat="1" ht="19.5" customHeight="1">
      <c r="A185" s="7"/>
      <c r="B185" s="7"/>
      <c r="C185" s="7"/>
      <c r="D185" s="7"/>
      <c r="E185" s="8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s="1" customFormat="1" ht="19.5" customHeight="1">
      <c r="A186" s="7"/>
      <c r="B186" s="7"/>
      <c r="C186" s="7"/>
      <c r="D186" s="7"/>
      <c r="E186" s="8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s="1" customFormat="1" ht="19.5" customHeight="1">
      <c r="A187" s="7"/>
      <c r="B187" s="7"/>
      <c r="C187" s="7"/>
      <c r="D187" s="7"/>
      <c r="E187" s="8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s="1" customFormat="1" ht="19.5" customHeight="1">
      <c r="A188" s="7"/>
      <c r="B188" s="7"/>
      <c r="C188" s="7"/>
      <c r="D188" s="7"/>
      <c r="E188" s="8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</sheetData>
  <sheetProtection selectLockedCells="1" selectUnlockedCells="1"/>
  <mergeCells count="12">
    <mergeCell ref="H3:I3"/>
    <mergeCell ref="J3:K3"/>
    <mergeCell ref="L3:M3"/>
    <mergeCell ref="N3:N4"/>
    <mergeCell ref="O3:O4"/>
    <mergeCell ref="A1:O1"/>
    <mergeCell ref="A3:A4"/>
    <mergeCell ref="B3:B4"/>
    <mergeCell ref="C3:C4"/>
    <mergeCell ref="D3:D4"/>
    <mergeCell ref="E3:E4"/>
    <mergeCell ref="F3:G3"/>
  </mergeCells>
  <printOptions/>
  <pageMargins left="0.2" right="0.1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9"/>
  <sheetViews>
    <sheetView zoomScalePageLayoutView="0" workbookViewId="0" topLeftCell="A1">
      <selection activeCell="J2" sqref="J2:K2"/>
    </sheetView>
  </sheetViews>
  <sheetFormatPr defaultColWidth="9.00390625" defaultRowHeight="12.75"/>
  <cols>
    <col min="5" max="5" width="27.25390625" style="0" customWidth="1"/>
    <col min="17" max="29" width="9.125" style="59" customWidth="1"/>
  </cols>
  <sheetData>
    <row r="1" spans="1:27" ht="19.5" customHeight="1">
      <c r="A1" s="24">
        <v>10</v>
      </c>
      <c r="B1" s="24" t="s">
        <v>163</v>
      </c>
      <c r="C1" s="24" t="s">
        <v>8</v>
      </c>
      <c r="D1" s="24" t="s">
        <v>0</v>
      </c>
      <c r="E1" s="52" t="s">
        <v>162</v>
      </c>
      <c r="F1" s="11">
        <v>8.7</v>
      </c>
      <c r="G1" s="11">
        <f aca="true" t="shared" si="0" ref="G1:G32">20*F1/20</f>
        <v>8.7</v>
      </c>
      <c r="H1" s="12">
        <v>69.3</v>
      </c>
      <c r="I1" s="12">
        <f>25*68.3/H1</f>
        <v>24.63924963924964</v>
      </c>
      <c r="J1" s="12">
        <v>17.8</v>
      </c>
      <c r="K1" s="35">
        <f>25*17.8/J1</f>
        <v>25</v>
      </c>
      <c r="L1" s="12">
        <v>18.5</v>
      </c>
      <c r="M1" s="12">
        <f>30*L1/56</f>
        <v>9.910714285714286</v>
      </c>
      <c r="N1" s="39">
        <f aca="true" t="shared" si="1" ref="N1:N32">G1+I1+K1+M1</f>
        <v>68.24996392496394</v>
      </c>
      <c r="O1" s="12">
        <v>1</v>
      </c>
      <c r="P1" s="38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9.5" customHeight="1">
      <c r="A2" s="42">
        <v>10</v>
      </c>
      <c r="B2" s="42" t="s">
        <v>167</v>
      </c>
      <c r="C2" s="42" t="s">
        <v>42</v>
      </c>
      <c r="D2" s="42" t="s">
        <v>1</v>
      </c>
      <c r="E2" s="45" t="s">
        <v>162</v>
      </c>
      <c r="F2" s="19">
        <v>7.6</v>
      </c>
      <c r="G2" s="19">
        <f t="shared" si="0"/>
        <v>7.6</v>
      </c>
      <c r="H2" s="20">
        <v>87.4</v>
      </c>
      <c r="I2" s="20">
        <f>25*66.4/H2</f>
        <v>18.993135011441648</v>
      </c>
      <c r="J2" s="20">
        <v>14.4</v>
      </c>
      <c r="K2" s="20">
        <f>25*14.4/J2</f>
        <v>25</v>
      </c>
      <c r="L2" s="20">
        <v>16.5</v>
      </c>
      <c r="M2" s="20">
        <f>30*L2/56</f>
        <v>8.839285714285714</v>
      </c>
      <c r="N2" s="55">
        <f t="shared" si="1"/>
        <v>60.43242072572736</v>
      </c>
      <c r="O2" s="49">
        <v>1</v>
      </c>
      <c r="P2" s="3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9" s="13" customFormat="1" ht="19.5" customHeight="1">
      <c r="A3" s="9">
        <v>11</v>
      </c>
      <c r="B3" s="9" t="s">
        <v>168</v>
      </c>
      <c r="C3" s="9" t="s">
        <v>53</v>
      </c>
      <c r="D3" s="9" t="s">
        <v>0</v>
      </c>
      <c r="E3" s="10" t="s">
        <v>162</v>
      </c>
      <c r="F3" s="11">
        <v>9.4</v>
      </c>
      <c r="G3" s="11">
        <f t="shared" si="0"/>
        <v>9.4</v>
      </c>
      <c r="H3" s="12">
        <v>58.2</v>
      </c>
      <c r="I3" s="12">
        <f>25*58.2/H3</f>
        <v>25</v>
      </c>
      <c r="J3" s="12">
        <v>29.5</v>
      </c>
      <c r="K3" s="12">
        <f>25*19/J3</f>
        <v>16.10169491525424</v>
      </c>
      <c r="L3" s="12">
        <v>17.25</v>
      </c>
      <c r="M3" s="12">
        <f>30*L3/56</f>
        <v>9.241071428571429</v>
      </c>
      <c r="N3" s="39">
        <f t="shared" si="1"/>
        <v>59.742766343825664</v>
      </c>
      <c r="O3" s="12">
        <v>1</v>
      </c>
      <c r="P3" s="12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s="13" customFormat="1" ht="19.5" customHeight="1">
      <c r="A4" s="17">
        <v>11</v>
      </c>
      <c r="B4" s="17" t="s">
        <v>170</v>
      </c>
      <c r="C4" s="17" t="s">
        <v>93</v>
      </c>
      <c r="D4" s="17" t="s">
        <v>1</v>
      </c>
      <c r="E4" s="18" t="s">
        <v>162</v>
      </c>
      <c r="F4" s="19">
        <v>8.4</v>
      </c>
      <c r="G4" s="19">
        <f t="shared" si="0"/>
        <v>8.4</v>
      </c>
      <c r="H4" s="20">
        <v>65.8</v>
      </c>
      <c r="I4" s="20">
        <f>25*65.8/H4</f>
        <v>25</v>
      </c>
      <c r="J4" s="20">
        <v>17.5</v>
      </c>
      <c r="K4" s="20">
        <f>25*13.8/J4</f>
        <v>19.714285714285715</v>
      </c>
      <c r="L4" s="20">
        <v>17.25</v>
      </c>
      <c r="M4" s="20">
        <f>30*L4/56</f>
        <v>9.241071428571429</v>
      </c>
      <c r="N4" s="40">
        <f t="shared" si="1"/>
        <v>62.355357142857144</v>
      </c>
      <c r="O4" s="20">
        <v>2</v>
      </c>
      <c r="P4" s="1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s="13" customFormat="1" ht="19.5" customHeight="1">
      <c r="A5" s="9">
        <v>8</v>
      </c>
      <c r="B5" s="9" t="s">
        <v>197</v>
      </c>
      <c r="C5" s="9" t="s">
        <v>198</v>
      </c>
      <c r="D5" s="9" t="s">
        <v>0</v>
      </c>
      <c r="E5" s="10" t="s">
        <v>162</v>
      </c>
      <c r="F5" s="11">
        <v>7.9</v>
      </c>
      <c r="G5" s="11">
        <f t="shared" si="0"/>
        <v>7.9</v>
      </c>
      <c r="H5" s="12">
        <v>117.6</v>
      </c>
      <c r="I5" s="12">
        <f>25*76/H5</f>
        <v>16.156462585034014</v>
      </c>
      <c r="J5" s="12">
        <v>23</v>
      </c>
      <c r="K5" s="12">
        <f>25*17.3/J5</f>
        <v>18.804347826086957</v>
      </c>
      <c r="L5" s="12">
        <v>11.75</v>
      </c>
      <c r="M5" s="12">
        <f>30*L5/36</f>
        <v>9.791666666666666</v>
      </c>
      <c r="N5" s="39">
        <f t="shared" si="1"/>
        <v>52.65247707778763</v>
      </c>
      <c r="O5" s="12">
        <v>3</v>
      </c>
      <c r="P5" s="12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 s="13" customFormat="1" ht="19.5" customHeight="1">
      <c r="A6" s="9">
        <v>10</v>
      </c>
      <c r="B6" s="9" t="s">
        <v>57</v>
      </c>
      <c r="C6" s="9" t="s">
        <v>32</v>
      </c>
      <c r="D6" s="9" t="s">
        <v>0</v>
      </c>
      <c r="E6" s="10" t="s">
        <v>162</v>
      </c>
      <c r="F6" s="11">
        <v>7.9</v>
      </c>
      <c r="G6" s="11">
        <f t="shared" si="0"/>
        <v>7.9</v>
      </c>
      <c r="H6" s="12">
        <v>87.3</v>
      </c>
      <c r="I6" s="12">
        <f>25*68.3/H6</f>
        <v>19.558991981672396</v>
      </c>
      <c r="J6" s="12">
        <v>27.3</v>
      </c>
      <c r="K6" s="35">
        <f>25*17.8/J6</f>
        <v>16.3003663003663</v>
      </c>
      <c r="L6" s="12">
        <v>22.25</v>
      </c>
      <c r="M6" s="12">
        <f aca="true" t="shared" si="2" ref="M6:M11">30*L6/56</f>
        <v>11.919642857142858</v>
      </c>
      <c r="N6" s="39">
        <f t="shared" si="1"/>
        <v>55.67900113918155</v>
      </c>
      <c r="O6" s="12">
        <v>3</v>
      </c>
      <c r="P6" s="12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s="13" customFormat="1" ht="19.5" customHeight="1">
      <c r="A7" s="17">
        <v>11</v>
      </c>
      <c r="B7" s="17" t="s">
        <v>169</v>
      </c>
      <c r="C7" s="17" t="s">
        <v>33</v>
      </c>
      <c r="D7" s="17" t="s">
        <v>1</v>
      </c>
      <c r="E7" s="18" t="s">
        <v>162</v>
      </c>
      <c r="F7" s="19">
        <v>8.6</v>
      </c>
      <c r="G7" s="19">
        <f t="shared" si="0"/>
        <v>8.6</v>
      </c>
      <c r="H7" s="20">
        <v>68.6</v>
      </c>
      <c r="I7" s="20">
        <f>25*65.8/H7</f>
        <v>23.979591836734695</v>
      </c>
      <c r="J7" s="20">
        <v>23.2</v>
      </c>
      <c r="K7" s="20">
        <f>25*13.8/J7</f>
        <v>14.870689655172415</v>
      </c>
      <c r="L7" s="20">
        <v>21.75</v>
      </c>
      <c r="M7" s="20">
        <f t="shared" si="2"/>
        <v>11.651785714285714</v>
      </c>
      <c r="N7" s="40">
        <f t="shared" si="1"/>
        <v>59.10206720619282</v>
      </c>
      <c r="O7" s="20">
        <v>3</v>
      </c>
      <c r="P7" s="12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 spans="1:29" s="13" customFormat="1" ht="19.5" customHeight="1">
      <c r="A8" s="9">
        <v>9</v>
      </c>
      <c r="B8" s="9" t="s">
        <v>164</v>
      </c>
      <c r="C8" s="9" t="s">
        <v>20</v>
      </c>
      <c r="D8" s="9" t="s">
        <v>0</v>
      </c>
      <c r="E8" s="10" t="s">
        <v>162</v>
      </c>
      <c r="F8" s="11">
        <v>6.8</v>
      </c>
      <c r="G8" s="11">
        <f t="shared" si="0"/>
        <v>6.8</v>
      </c>
      <c r="H8" s="12">
        <v>118.1</v>
      </c>
      <c r="I8" s="12">
        <f>25*66.5/H8</f>
        <v>14.077053344623202</v>
      </c>
      <c r="J8" s="12">
        <v>32.8</v>
      </c>
      <c r="K8" s="12">
        <f>25*19.8/J8</f>
        <v>15.091463414634148</v>
      </c>
      <c r="L8" s="12">
        <v>17.25</v>
      </c>
      <c r="M8" s="12">
        <f t="shared" si="2"/>
        <v>9.241071428571429</v>
      </c>
      <c r="N8" s="39">
        <f t="shared" si="1"/>
        <v>45.209588187828786</v>
      </c>
      <c r="O8" s="12">
        <v>4</v>
      </c>
      <c r="P8" s="12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s="13" customFormat="1" ht="19.5" customHeight="1">
      <c r="A9" s="17">
        <v>10</v>
      </c>
      <c r="B9" s="17" t="s">
        <v>174</v>
      </c>
      <c r="C9" s="17" t="s">
        <v>29</v>
      </c>
      <c r="D9" s="17" t="s">
        <v>1</v>
      </c>
      <c r="E9" s="18" t="s">
        <v>162</v>
      </c>
      <c r="F9" s="19">
        <v>6.4</v>
      </c>
      <c r="G9" s="19">
        <f t="shared" si="0"/>
        <v>6.4</v>
      </c>
      <c r="H9" s="20">
        <v>112</v>
      </c>
      <c r="I9" s="20">
        <f>25*66.4/H9</f>
        <v>14.821428571428573</v>
      </c>
      <c r="J9" s="20">
        <v>27.8</v>
      </c>
      <c r="K9" s="20">
        <f>25*14.4/J9</f>
        <v>12.949640287769784</v>
      </c>
      <c r="L9" s="20">
        <v>21.25</v>
      </c>
      <c r="M9" s="20">
        <f t="shared" si="2"/>
        <v>11.383928571428571</v>
      </c>
      <c r="N9" s="40">
        <f t="shared" si="1"/>
        <v>45.554997430626926</v>
      </c>
      <c r="O9" s="20">
        <v>5</v>
      </c>
      <c r="P9" s="12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s="13" customFormat="1" ht="19.5" customHeight="1">
      <c r="A10" s="9">
        <v>11</v>
      </c>
      <c r="B10" s="9" t="s">
        <v>165</v>
      </c>
      <c r="C10" s="9" t="s">
        <v>10</v>
      </c>
      <c r="D10" s="9" t="s">
        <v>0</v>
      </c>
      <c r="E10" s="10" t="s">
        <v>162</v>
      </c>
      <c r="F10" s="11">
        <v>9</v>
      </c>
      <c r="G10" s="11">
        <f t="shared" si="0"/>
        <v>9</v>
      </c>
      <c r="H10" s="12">
        <v>98.3</v>
      </c>
      <c r="I10" s="12">
        <f>25*58.2/H10</f>
        <v>14.801627670396744</v>
      </c>
      <c r="J10" s="12">
        <v>51.4</v>
      </c>
      <c r="K10" s="12">
        <f>25*19/J10</f>
        <v>9.241245136186771</v>
      </c>
      <c r="L10" s="12">
        <v>16.5</v>
      </c>
      <c r="M10" s="12">
        <f t="shared" si="2"/>
        <v>8.839285714285714</v>
      </c>
      <c r="N10" s="39">
        <f t="shared" si="1"/>
        <v>41.88215852086923</v>
      </c>
      <c r="O10" s="12">
        <v>5</v>
      </c>
      <c r="P10" s="12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pans="1:29" s="13" customFormat="1" ht="19.5" customHeight="1">
      <c r="A11" s="9">
        <v>11</v>
      </c>
      <c r="B11" s="9" t="s">
        <v>172</v>
      </c>
      <c r="C11" s="9" t="s">
        <v>56</v>
      </c>
      <c r="D11" s="9" t="s">
        <v>0</v>
      </c>
      <c r="E11" s="10" t="s">
        <v>162</v>
      </c>
      <c r="F11" s="11">
        <v>9.4</v>
      </c>
      <c r="G11" s="11">
        <f t="shared" si="0"/>
        <v>9.4</v>
      </c>
      <c r="H11" s="12">
        <v>108.8</v>
      </c>
      <c r="I11" s="12">
        <f>25*58.2/H11</f>
        <v>13.373161764705882</v>
      </c>
      <c r="J11" s="12">
        <v>59.2</v>
      </c>
      <c r="K11" s="12">
        <f>25*19/J11</f>
        <v>8.02364864864865</v>
      </c>
      <c r="L11" s="12">
        <v>18.75</v>
      </c>
      <c r="M11" s="12">
        <f t="shared" si="2"/>
        <v>10.044642857142858</v>
      </c>
      <c r="N11" s="39">
        <f t="shared" si="1"/>
        <v>40.84145327049739</v>
      </c>
      <c r="O11" s="12">
        <v>6</v>
      </c>
      <c r="P11" s="12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pans="1:29" s="13" customFormat="1" ht="19.5" customHeight="1">
      <c r="A12" s="9">
        <v>8</v>
      </c>
      <c r="B12" s="9" t="s">
        <v>171</v>
      </c>
      <c r="C12" s="9" t="s">
        <v>54</v>
      </c>
      <c r="D12" s="9" t="s">
        <v>0</v>
      </c>
      <c r="E12" s="10" t="s">
        <v>162</v>
      </c>
      <c r="F12" s="11">
        <v>9</v>
      </c>
      <c r="G12" s="11">
        <f t="shared" si="0"/>
        <v>9</v>
      </c>
      <c r="H12" s="12">
        <v>116.4</v>
      </c>
      <c r="I12" s="12">
        <f>25*76/H12</f>
        <v>16.323024054982817</v>
      </c>
      <c r="J12" s="12">
        <v>47.9</v>
      </c>
      <c r="K12" s="12">
        <f>25*17.3/J12</f>
        <v>9.029227557411273</v>
      </c>
      <c r="L12" s="12">
        <v>10.25</v>
      </c>
      <c r="M12" s="12">
        <f>30*L12/36</f>
        <v>8.541666666666666</v>
      </c>
      <c r="N12" s="39">
        <f t="shared" si="1"/>
        <v>42.893918279060756</v>
      </c>
      <c r="O12" s="12">
        <v>7</v>
      </c>
      <c r="P12" s="12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29" s="13" customFormat="1" ht="19.5" customHeight="1">
      <c r="A13" s="17">
        <v>10</v>
      </c>
      <c r="B13" s="17" t="s">
        <v>166</v>
      </c>
      <c r="C13" s="17" t="s">
        <v>175</v>
      </c>
      <c r="D13" s="17" t="s">
        <v>1</v>
      </c>
      <c r="E13" s="18" t="s">
        <v>162</v>
      </c>
      <c r="F13" s="19">
        <v>5.9</v>
      </c>
      <c r="G13" s="19">
        <f t="shared" si="0"/>
        <v>5.9</v>
      </c>
      <c r="H13" s="20">
        <v>106.7</v>
      </c>
      <c r="I13" s="20">
        <f>25*66.4/H13</f>
        <v>15.557638238050611</v>
      </c>
      <c r="J13" s="20">
        <v>44.2</v>
      </c>
      <c r="K13" s="20">
        <f>25*14.4/J13</f>
        <v>8.144796380090497</v>
      </c>
      <c r="L13" s="20">
        <v>17.5</v>
      </c>
      <c r="M13" s="20">
        <f>30*L13/56</f>
        <v>9.375</v>
      </c>
      <c r="N13" s="40">
        <f t="shared" si="1"/>
        <v>38.97743461814111</v>
      </c>
      <c r="O13" s="20">
        <v>8</v>
      </c>
      <c r="P13" s="12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29" s="21" customFormat="1" ht="19.5" customHeight="1">
      <c r="A14" s="17">
        <v>10</v>
      </c>
      <c r="B14" s="17" t="s">
        <v>173</v>
      </c>
      <c r="C14" s="17" t="s">
        <v>41</v>
      </c>
      <c r="D14" s="17" t="s">
        <v>1</v>
      </c>
      <c r="E14" s="18" t="s">
        <v>162</v>
      </c>
      <c r="F14" s="19">
        <v>6.1</v>
      </c>
      <c r="G14" s="19">
        <f t="shared" si="0"/>
        <v>6.1</v>
      </c>
      <c r="H14" s="20">
        <v>108.8</v>
      </c>
      <c r="I14" s="20">
        <f>25*66.4/H14</f>
        <v>15.257352941176473</v>
      </c>
      <c r="J14" s="20">
        <v>55</v>
      </c>
      <c r="K14" s="20">
        <f>25*14.4/J14</f>
        <v>6.545454545454546</v>
      </c>
      <c r="L14" s="20">
        <v>17.5</v>
      </c>
      <c r="M14" s="20">
        <f>30*L14/56</f>
        <v>9.375</v>
      </c>
      <c r="N14" s="40">
        <f t="shared" si="1"/>
        <v>37.27780748663102</v>
      </c>
      <c r="O14" s="20">
        <v>9</v>
      </c>
      <c r="P14" s="20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</row>
    <row r="15" spans="1:29" s="21" customFormat="1" ht="19.5" customHeight="1">
      <c r="A15" s="9">
        <v>11</v>
      </c>
      <c r="B15" s="9" t="s">
        <v>11</v>
      </c>
      <c r="C15" s="9" t="s">
        <v>12</v>
      </c>
      <c r="D15" s="9" t="s">
        <v>0</v>
      </c>
      <c r="E15" s="10" t="s">
        <v>4</v>
      </c>
      <c r="F15" s="11">
        <v>8.5</v>
      </c>
      <c r="G15" s="11">
        <f t="shared" si="0"/>
        <v>8.5</v>
      </c>
      <c r="H15" s="12">
        <v>119.6</v>
      </c>
      <c r="I15" s="12">
        <f>25*58.2/H15</f>
        <v>12.165551839464884</v>
      </c>
      <c r="J15" s="12">
        <v>19</v>
      </c>
      <c r="K15" s="12">
        <f>25*19/J15</f>
        <v>25</v>
      </c>
      <c r="L15" s="12">
        <v>14.5</v>
      </c>
      <c r="M15" s="12">
        <f>30*L15/56</f>
        <v>7.767857142857143</v>
      </c>
      <c r="N15" s="39">
        <f t="shared" si="1"/>
        <v>53.43340898232203</v>
      </c>
      <c r="O15" s="12">
        <v>2</v>
      </c>
      <c r="P15" s="20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 spans="1:29" s="21" customFormat="1" ht="19.5" customHeight="1">
      <c r="A16" s="17">
        <v>7</v>
      </c>
      <c r="B16" s="17" t="s">
        <v>24</v>
      </c>
      <c r="C16" s="17" t="s">
        <v>25</v>
      </c>
      <c r="D16" s="17" t="s">
        <v>1</v>
      </c>
      <c r="E16" s="18" t="s">
        <v>4</v>
      </c>
      <c r="F16" s="19">
        <v>6.3</v>
      </c>
      <c r="G16" s="19">
        <f t="shared" si="0"/>
        <v>6.3</v>
      </c>
      <c r="H16" s="20">
        <v>97.1</v>
      </c>
      <c r="I16" s="20">
        <f>25*35.5/H16</f>
        <v>9.140061791967044</v>
      </c>
      <c r="J16" s="20">
        <v>36.9</v>
      </c>
      <c r="K16" s="20">
        <f>25*15.6/J16</f>
        <v>10.569105691056912</v>
      </c>
      <c r="L16" s="20">
        <v>14.25</v>
      </c>
      <c r="M16" s="20">
        <f>30*L16/36</f>
        <v>11.875</v>
      </c>
      <c r="N16" s="40">
        <f t="shared" si="1"/>
        <v>37.88416748302396</v>
      </c>
      <c r="O16" s="20">
        <v>4</v>
      </c>
      <c r="P16" s="20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</row>
    <row r="17" spans="1:29" s="21" customFormat="1" ht="19.5" customHeight="1">
      <c r="A17" s="17">
        <v>10</v>
      </c>
      <c r="B17" s="17" t="s">
        <v>18</v>
      </c>
      <c r="C17" s="17" t="s">
        <v>21</v>
      </c>
      <c r="D17" s="17" t="s">
        <v>1</v>
      </c>
      <c r="E17" s="18" t="s">
        <v>4</v>
      </c>
      <c r="F17" s="19">
        <v>0</v>
      </c>
      <c r="G17" s="19">
        <f t="shared" si="0"/>
        <v>0</v>
      </c>
      <c r="H17" s="20">
        <v>75</v>
      </c>
      <c r="I17" s="20">
        <f>25*66.4/H17</f>
        <v>22.133333333333336</v>
      </c>
      <c r="J17" s="20">
        <v>21.3</v>
      </c>
      <c r="K17" s="20">
        <f>25*14.4/J17</f>
        <v>16.901408450704224</v>
      </c>
      <c r="L17" s="20">
        <v>14.5</v>
      </c>
      <c r="M17" s="20">
        <f>30*L17/56</f>
        <v>7.767857142857143</v>
      </c>
      <c r="N17" s="40">
        <f t="shared" si="1"/>
        <v>46.80259892689471</v>
      </c>
      <c r="O17" s="20">
        <v>4</v>
      </c>
      <c r="P17" s="20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29" s="21" customFormat="1" ht="19.5" customHeight="1">
      <c r="A18" s="17">
        <v>8</v>
      </c>
      <c r="B18" s="17" t="s">
        <v>27</v>
      </c>
      <c r="C18" s="17" t="s">
        <v>14</v>
      </c>
      <c r="D18" s="17" t="s">
        <v>1</v>
      </c>
      <c r="E18" s="18" t="s">
        <v>4</v>
      </c>
      <c r="F18" s="19">
        <v>4.5</v>
      </c>
      <c r="G18" s="19">
        <f t="shared" si="0"/>
        <v>4.5</v>
      </c>
      <c r="H18" s="20">
        <v>120.7</v>
      </c>
      <c r="I18" s="20">
        <f>25*66.7/H18</f>
        <v>13.815244407622204</v>
      </c>
      <c r="J18" s="20">
        <v>15.7</v>
      </c>
      <c r="K18" s="20">
        <f>25*14.5/J18</f>
        <v>23.089171974522294</v>
      </c>
      <c r="L18" s="20">
        <v>8.5</v>
      </c>
      <c r="M18" s="20">
        <f>30*L18/36</f>
        <v>7.083333333333333</v>
      </c>
      <c r="N18" s="40">
        <f t="shared" si="1"/>
        <v>48.48774971547783</v>
      </c>
      <c r="O18" s="20">
        <v>8</v>
      </c>
      <c r="P18" s="20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 spans="1:29" s="21" customFormat="1" ht="19.5" customHeight="1">
      <c r="A19" s="9">
        <v>11</v>
      </c>
      <c r="B19" s="9" t="s">
        <v>30</v>
      </c>
      <c r="C19" s="9" t="s">
        <v>31</v>
      </c>
      <c r="D19" s="9" t="s">
        <v>0</v>
      </c>
      <c r="E19" s="10" t="s">
        <v>4</v>
      </c>
      <c r="F19" s="11">
        <v>7.9</v>
      </c>
      <c r="G19" s="11">
        <f t="shared" si="0"/>
        <v>7.9</v>
      </c>
      <c r="H19" s="12">
        <v>104.4</v>
      </c>
      <c r="I19" s="12">
        <f>25*58.2/H19</f>
        <v>13.936781609195402</v>
      </c>
      <c r="J19" s="12">
        <v>103</v>
      </c>
      <c r="K19" s="12">
        <f>25*19/J19</f>
        <v>4.611650485436893</v>
      </c>
      <c r="L19" s="12">
        <v>13.25</v>
      </c>
      <c r="M19" s="12">
        <f>30*L19/56</f>
        <v>7.098214285714286</v>
      </c>
      <c r="N19" s="39">
        <f t="shared" si="1"/>
        <v>33.54664638034658</v>
      </c>
      <c r="O19" s="12">
        <v>8</v>
      </c>
      <c r="P19" s="20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1:29" s="21" customFormat="1" ht="19.5" customHeight="1">
      <c r="A20" s="9">
        <v>7</v>
      </c>
      <c r="B20" s="9" t="s">
        <v>26</v>
      </c>
      <c r="C20" s="9" t="s">
        <v>9</v>
      </c>
      <c r="D20" s="9" t="s">
        <v>0</v>
      </c>
      <c r="E20" s="10" t="s">
        <v>4</v>
      </c>
      <c r="F20" s="11">
        <v>3.5</v>
      </c>
      <c r="G20" s="11">
        <f t="shared" si="0"/>
        <v>3.5</v>
      </c>
      <c r="H20" s="12">
        <v>140.5</v>
      </c>
      <c r="I20" s="12">
        <f>25*96.1/H20</f>
        <v>17.09964412811388</v>
      </c>
      <c r="J20" s="12">
        <v>60.7</v>
      </c>
      <c r="K20" s="12">
        <f>25*18/J20</f>
        <v>7.413509060955518</v>
      </c>
      <c r="L20" s="12">
        <v>12.5</v>
      </c>
      <c r="M20" s="12">
        <f>30*L20/36</f>
        <v>10.416666666666666</v>
      </c>
      <c r="N20" s="39">
        <f t="shared" si="1"/>
        <v>38.42981985573606</v>
      </c>
      <c r="O20" s="12">
        <v>9</v>
      </c>
      <c r="P20" s="20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1:29" s="21" customFormat="1" ht="19.5" customHeight="1">
      <c r="A21" s="17">
        <v>11</v>
      </c>
      <c r="B21" s="17" t="s">
        <v>205</v>
      </c>
      <c r="C21" s="17" t="s">
        <v>204</v>
      </c>
      <c r="D21" s="17" t="s">
        <v>1</v>
      </c>
      <c r="E21" s="18" t="s">
        <v>4</v>
      </c>
      <c r="F21" s="19">
        <v>0</v>
      </c>
      <c r="G21" s="19">
        <f t="shared" si="0"/>
        <v>0</v>
      </c>
      <c r="H21" s="20">
        <v>95</v>
      </c>
      <c r="I21" s="20">
        <f>25*65.8/H21</f>
        <v>17.31578947368421</v>
      </c>
      <c r="J21" s="20">
        <v>25</v>
      </c>
      <c r="K21" s="20">
        <f>25*13.8/J21</f>
        <v>13.8</v>
      </c>
      <c r="L21" s="20">
        <v>11.5</v>
      </c>
      <c r="M21" s="20">
        <f>30*L21/56</f>
        <v>6.160714285714286</v>
      </c>
      <c r="N21" s="40">
        <f t="shared" si="1"/>
        <v>37.276503759398494</v>
      </c>
      <c r="O21" s="20">
        <v>9</v>
      </c>
      <c r="P21" s="20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29" s="21" customFormat="1" ht="19.5" customHeight="1">
      <c r="A22" s="17">
        <v>8</v>
      </c>
      <c r="B22" s="17" t="s">
        <v>28</v>
      </c>
      <c r="C22" s="17" t="s">
        <v>29</v>
      </c>
      <c r="D22" s="17" t="s">
        <v>1</v>
      </c>
      <c r="E22" s="18" t="s">
        <v>4</v>
      </c>
      <c r="F22" s="19">
        <v>2.5</v>
      </c>
      <c r="G22" s="19">
        <f t="shared" si="0"/>
        <v>2.5</v>
      </c>
      <c r="H22" s="20">
        <v>101.3</v>
      </c>
      <c r="I22" s="20">
        <f>25*66.7/H22</f>
        <v>16.461006910167818</v>
      </c>
      <c r="J22" s="20">
        <v>23.1</v>
      </c>
      <c r="K22" s="20">
        <f>25*14.5/J22</f>
        <v>15.692640692640692</v>
      </c>
      <c r="L22" s="20">
        <v>8.25</v>
      </c>
      <c r="M22" s="20">
        <f>30*L22/36</f>
        <v>6.875</v>
      </c>
      <c r="N22" s="40">
        <f t="shared" si="1"/>
        <v>41.52864760280851</v>
      </c>
      <c r="O22" s="20">
        <v>10</v>
      </c>
      <c r="P22" s="20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1:29" s="13" customFormat="1" ht="19.5" customHeight="1">
      <c r="A23" s="9">
        <v>9</v>
      </c>
      <c r="B23" s="9" t="s">
        <v>200</v>
      </c>
      <c r="C23" s="9" t="s">
        <v>198</v>
      </c>
      <c r="D23" s="9" t="s">
        <v>0</v>
      </c>
      <c r="E23" s="10" t="s">
        <v>201</v>
      </c>
      <c r="F23" s="11">
        <v>9.3</v>
      </c>
      <c r="G23" s="11">
        <f t="shared" si="0"/>
        <v>9.3</v>
      </c>
      <c r="H23" s="12">
        <v>118.9</v>
      </c>
      <c r="I23" s="12">
        <f>25*66.5/H23</f>
        <v>13.98233809924306</v>
      </c>
      <c r="J23" s="12">
        <v>29</v>
      </c>
      <c r="K23" s="12">
        <f>25*19.8/J23</f>
        <v>17.06896551724138</v>
      </c>
      <c r="L23" s="12">
        <v>16.25</v>
      </c>
      <c r="M23" s="12">
        <f>30*L23/56</f>
        <v>8.705357142857142</v>
      </c>
      <c r="N23" s="39">
        <f t="shared" si="1"/>
        <v>49.05666075934158</v>
      </c>
      <c r="O23" s="12">
        <v>3</v>
      </c>
      <c r="P23" s="12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1:29" s="13" customFormat="1" ht="19.5" customHeight="1">
      <c r="A24" s="17">
        <v>7</v>
      </c>
      <c r="B24" s="17" t="s">
        <v>44</v>
      </c>
      <c r="C24" s="17" t="s">
        <v>45</v>
      </c>
      <c r="D24" s="17" t="s">
        <v>1</v>
      </c>
      <c r="E24" s="18" t="s">
        <v>34</v>
      </c>
      <c r="F24" s="19">
        <v>7.9</v>
      </c>
      <c r="G24" s="19">
        <f t="shared" si="0"/>
        <v>7.9</v>
      </c>
      <c r="H24" s="20">
        <v>114.7</v>
      </c>
      <c r="I24" s="20">
        <f>25*35.5/H24</f>
        <v>7.7375762859633825</v>
      </c>
      <c r="J24" s="20">
        <v>16.5</v>
      </c>
      <c r="K24" s="20">
        <f>25*15.6/J24</f>
        <v>23.636363636363637</v>
      </c>
      <c r="L24" s="20">
        <v>6.5</v>
      </c>
      <c r="M24" s="20">
        <f>30*L24/36</f>
        <v>5.416666666666667</v>
      </c>
      <c r="N24" s="40">
        <f t="shared" si="1"/>
        <v>44.69060658899368</v>
      </c>
      <c r="O24" s="20">
        <v>2</v>
      </c>
      <c r="P24" s="12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1:29" s="13" customFormat="1" ht="19.5" customHeight="1">
      <c r="A25" s="17">
        <v>8</v>
      </c>
      <c r="B25" s="17" t="s">
        <v>47</v>
      </c>
      <c r="C25" s="17" t="s">
        <v>48</v>
      </c>
      <c r="D25" s="17" t="s">
        <v>1</v>
      </c>
      <c r="E25" s="18" t="s">
        <v>34</v>
      </c>
      <c r="F25" s="19">
        <v>9.5</v>
      </c>
      <c r="G25" s="19">
        <f t="shared" si="0"/>
        <v>9.5</v>
      </c>
      <c r="H25" s="20">
        <v>67.4</v>
      </c>
      <c r="I25" s="20">
        <f>25*66.7/H25</f>
        <v>24.740356083086052</v>
      </c>
      <c r="J25" s="20">
        <v>16</v>
      </c>
      <c r="K25" s="20">
        <f>25*14.5/J25</f>
        <v>22.65625</v>
      </c>
      <c r="L25" s="20">
        <v>4.5</v>
      </c>
      <c r="M25" s="20">
        <f>30*L25/36</f>
        <v>3.75</v>
      </c>
      <c r="N25" s="40">
        <f t="shared" si="1"/>
        <v>60.646606083086056</v>
      </c>
      <c r="O25" s="20">
        <v>3</v>
      </c>
      <c r="P25" s="12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 s="13" customFormat="1" ht="19.5" customHeight="1">
      <c r="A26" s="9">
        <v>9</v>
      </c>
      <c r="B26" s="9" t="s">
        <v>185</v>
      </c>
      <c r="C26" s="9" t="s">
        <v>186</v>
      </c>
      <c r="D26" s="9" t="s">
        <v>0</v>
      </c>
      <c r="E26" s="10" t="s">
        <v>34</v>
      </c>
      <c r="F26" s="11">
        <v>7.2</v>
      </c>
      <c r="G26" s="11">
        <f t="shared" si="0"/>
        <v>7.2</v>
      </c>
      <c r="H26" s="12">
        <v>90.5</v>
      </c>
      <c r="I26" s="12">
        <f>25*66.5/H26</f>
        <v>18.370165745856355</v>
      </c>
      <c r="J26" s="12">
        <v>29.3</v>
      </c>
      <c r="K26" s="12">
        <f>25*19.8/J26</f>
        <v>16.89419795221843</v>
      </c>
      <c r="L26" s="12">
        <v>11.5</v>
      </c>
      <c r="M26" s="12">
        <f>30*L26/56</f>
        <v>6.160714285714286</v>
      </c>
      <c r="N26" s="39">
        <f t="shared" si="1"/>
        <v>48.62507798378907</v>
      </c>
      <c r="O26" s="12">
        <v>3</v>
      </c>
      <c r="P26" s="12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29" s="13" customFormat="1" ht="19.5" customHeight="1">
      <c r="A27" s="17">
        <v>10</v>
      </c>
      <c r="B27" s="17" t="s">
        <v>2</v>
      </c>
      <c r="C27" s="17" t="s">
        <v>41</v>
      </c>
      <c r="D27" s="17" t="s">
        <v>1</v>
      </c>
      <c r="E27" s="18" t="s">
        <v>34</v>
      </c>
      <c r="F27" s="19">
        <v>6.8</v>
      </c>
      <c r="G27" s="19">
        <f t="shared" si="0"/>
        <v>6.8</v>
      </c>
      <c r="H27" s="20">
        <v>89</v>
      </c>
      <c r="I27" s="20">
        <f>25*66.4/H27</f>
        <v>18.65168539325843</v>
      </c>
      <c r="J27" s="20">
        <v>35.2</v>
      </c>
      <c r="K27" s="20">
        <f>25*14.4/J27</f>
        <v>10.227272727272727</v>
      </c>
      <c r="L27" s="20">
        <v>20.25</v>
      </c>
      <c r="M27" s="20">
        <f>30*L27/56</f>
        <v>10.848214285714286</v>
      </c>
      <c r="N27" s="40">
        <f t="shared" si="1"/>
        <v>46.52717240624544</v>
      </c>
      <c r="O27" s="20">
        <v>4</v>
      </c>
      <c r="P27" s="12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29" s="13" customFormat="1" ht="19.5" customHeight="1">
      <c r="A28" s="17">
        <v>11</v>
      </c>
      <c r="B28" s="17" t="s">
        <v>51</v>
      </c>
      <c r="C28" s="17" t="s">
        <v>5</v>
      </c>
      <c r="D28" s="17" t="s">
        <v>1</v>
      </c>
      <c r="E28" s="18" t="s">
        <v>34</v>
      </c>
      <c r="F28" s="19">
        <v>4.6</v>
      </c>
      <c r="G28" s="19">
        <f t="shared" si="0"/>
        <v>4.6</v>
      </c>
      <c r="H28" s="20">
        <v>87.5</v>
      </c>
      <c r="I28" s="20">
        <f>25*65.8/H28</f>
        <v>18.8</v>
      </c>
      <c r="J28" s="20">
        <v>15.5</v>
      </c>
      <c r="K28" s="20">
        <f>25*13.8/J28</f>
        <v>22.258064516129032</v>
      </c>
      <c r="L28" s="20">
        <v>17.5</v>
      </c>
      <c r="M28" s="20">
        <f>30*L28/56</f>
        <v>9.375</v>
      </c>
      <c r="N28" s="40">
        <f t="shared" si="1"/>
        <v>55.03306451612903</v>
      </c>
      <c r="O28" s="20">
        <v>4</v>
      </c>
      <c r="P28" s="12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29" s="13" customFormat="1" ht="19.5" customHeight="1">
      <c r="A29" s="17">
        <v>7</v>
      </c>
      <c r="B29" s="17" t="s">
        <v>38</v>
      </c>
      <c r="C29" s="17" t="s">
        <v>39</v>
      </c>
      <c r="D29" s="17" t="s">
        <v>1</v>
      </c>
      <c r="E29" s="18" t="s">
        <v>34</v>
      </c>
      <c r="F29" s="19">
        <v>9.2</v>
      </c>
      <c r="G29" s="19">
        <f t="shared" si="0"/>
        <v>9.2</v>
      </c>
      <c r="H29" s="20">
        <v>69.3</v>
      </c>
      <c r="I29" s="20">
        <f>25*35.5/H29</f>
        <v>12.806637806637807</v>
      </c>
      <c r="J29" s="20">
        <v>53</v>
      </c>
      <c r="K29" s="20">
        <f>25*15.6/J29</f>
        <v>7.3584905660377355</v>
      </c>
      <c r="L29" s="20">
        <v>8.5</v>
      </c>
      <c r="M29" s="20">
        <f>30*L29/36</f>
        <v>7.083333333333333</v>
      </c>
      <c r="N29" s="40">
        <f t="shared" si="1"/>
        <v>36.44846170600888</v>
      </c>
      <c r="O29" s="20">
        <v>6</v>
      </c>
      <c r="P29" s="12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29" s="13" customFormat="1" ht="19.5" customHeight="1">
      <c r="A30" s="9">
        <v>10</v>
      </c>
      <c r="B30" s="9" t="s">
        <v>49</v>
      </c>
      <c r="C30" s="9" t="s">
        <v>50</v>
      </c>
      <c r="D30" s="9" t="s">
        <v>0</v>
      </c>
      <c r="E30" s="10" t="s">
        <v>34</v>
      </c>
      <c r="F30" s="11">
        <v>9.5</v>
      </c>
      <c r="G30" s="11">
        <f t="shared" si="0"/>
        <v>9.5</v>
      </c>
      <c r="H30" s="12">
        <v>115.8</v>
      </c>
      <c r="I30" s="12">
        <f>25*68.3/H30</f>
        <v>14.74525043177893</v>
      </c>
      <c r="J30" s="12">
        <v>50</v>
      </c>
      <c r="K30" s="35">
        <f>25*17.8/J30</f>
        <v>8.9</v>
      </c>
      <c r="L30" s="12">
        <v>9.25</v>
      </c>
      <c r="M30" s="12">
        <f>30*L30/56</f>
        <v>4.955357142857143</v>
      </c>
      <c r="N30" s="39">
        <f t="shared" si="1"/>
        <v>38.10060757463607</v>
      </c>
      <c r="O30" s="12">
        <v>6</v>
      </c>
      <c r="P30" s="12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s="21" customFormat="1" ht="19.5" customHeight="1">
      <c r="A31" s="17">
        <v>10</v>
      </c>
      <c r="B31" s="17" t="s">
        <v>46</v>
      </c>
      <c r="C31" s="17" t="s">
        <v>37</v>
      </c>
      <c r="D31" s="17" t="s">
        <v>1</v>
      </c>
      <c r="E31" s="18" t="s">
        <v>34</v>
      </c>
      <c r="F31" s="19">
        <v>6.1</v>
      </c>
      <c r="G31" s="19">
        <f t="shared" si="0"/>
        <v>6.1</v>
      </c>
      <c r="H31" s="20">
        <v>104.5</v>
      </c>
      <c r="I31" s="20">
        <f>25*66.4/H31</f>
        <v>15.885167464114835</v>
      </c>
      <c r="J31" s="20">
        <v>28.8</v>
      </c>
      <c r="K31" s="20">
        <f>25*14.4/J31</f>
        <v>12.5</v>
      </c>
      <c r="L31" s="20">
        <v>17.75</v>
      </c>
      <c r="M31" s="20">
        <f>30*L31/56</f>
        <v>9.508928571428571</v>
      </c>
      <c r="N31" s="40">
        <f t="shared" si="1"/>
        <v>43.99409603554341</v>
      </c>
      <c r="O31" s="20">
        <v>6</v>
      </c>
      <c r="P31" s="20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29" s="21" customFormat="1" ht="19.5" customHeight="1">
      <c r="A32" s="17">
        <v>10</v>
      </c>
      <c r="B32" s="17" t="s">
        <v>36</v>
      </c>
      <c r="C32" s="17" t="s">
        <v>37</v>
      </c>
      <c r="D32" s="17" t="s">
        <v>1</v>
      </c>
      <c r="E32" s="18" t="s">
        <v>34</v>
      </c>
      <c r="F32" s="19">
        <v>7.4</v>
      </c>
      <c r="G32" s="19">
        <f t="shared" si="0"/>
        <v>7.4</v>
      </c>
      <c r="H32" s="20">
        <v>102.1</v>
      </c>
      <c r="I32" s="20">
        <f>25*66.4/H32</f>
        <v>16.258570029382962</v>
      </c>
      <c r="J32" s="20">
        <v>29.3</v>
      </c>
      <c r="K32" s="20">
        <f>25*14.4/J32</f>
        <v>12.286689419795222</v>
      </c>
      <c r="L32" s="20">
        <v>14.25</v>
      </c>
      <c r="M32" s="20">
        <f>30*L32/56</f>
        <v>7.633928571428571</v>
      </c>
      <c r="N32" s="40">
        <f t="shared" si="1"/>
        <v>43.57918802060676</v>
      </c>
      <c r="O32" s="20">
        <v>6</v>
      </c>
      <c r="P32" s="20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29" s="21" customFormat="1" ht="19.5" customHeight="1">
      <c r="A33" s="17">
        <v>8</v>
      </c>
      <c r="B33" s="17" t="s">
        <v>46</v>
      </c>
      <c r="C33" s="17" t="s">
        <v>19</v>
      </c>
      <c r="D33" s="17" t="s">
        <v>1</v>
      </c>
      <c r="E33" s="18" t="s">
        <v>34</v>
      </c>
      <c r="F33" s="19">
        <v>9.1</v>
      </c>
      <c r="G33" s="19">
        <f aca="true" t="shared" si="3" ref="G33:G64">20*F33/20</f>
        <v>9.1</v>
      </c>
      <c r="H33" s="20">
        <v>66.7</v>
      </c>
      <c r="I33" s="20">
        <f>25*66.7/H33</f>
        <v>25</v>
      </c>
      <c r="J33" s="20">
        <v>22.2</v>
      </c>
      <c r="K33" s="20">
        <f>25*14.5/J33</f>
        <v>16.32882882882883</v>
      </c>
      <c r="L33" s="20">
        <v>3.5</v>
      </c>
      <c r="M33" s="20">
        <f>30*L33/36</f>
        <v>2.9166666666666665</v>
      </c>
      <c r="N33" s="40">
        <f aca="true" t="shared" si="4" ref="N33:N64">G33+I33+K33+M33</f>
        <v>53.34549549549549</v>
      </c>
      <c r="O33" s="20">
        <v>7</v>
      </c>
      <c r="P33" s="20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1:29" s="21" customFormat="1" ht="19.5" customHeight="1">
      <c r="A34" s="9">
        <v>11</v>
      </c>
      <c r="B34" s="9" t="s">
        <v>43</v>
      </c>
      <c r="C34" s="9" t="s">
        <v>17</v>
      </c>
      <c r="D34" s="9" t="s">
        <v>0</v>
      </c>
      <c r="E34" s="10" t="s">
        <v>34</v>
      </c>
      <c r="F34" s="11">
        <v>8.2</v>
      </c>
      <c r="G34" s="11">
        <f t="shared" si="3"/>
        <v>8.2</v>
      </c>
      <c r="H34" s="12">
        <v>114.7</v>
      </c>
      <c r="I34" s="12">
        <f>25*58.2/H34</f>
        <v>12.685265911072362</v>
      </c>
      <c r="J34" s="12">
        <v>49.3</v>
      </c>
      <c r="K34" s="12">
        <f>25*19/J34</f>
        <v>9.634888438133874</v>
      </c>
      <c r="L34" s="12">
        <v>17.75</v>
      </c>
      <c r="M34" s="12">
        <f>30*L34/56</f>
        <v>9.508928571428571</v>
      </c>
      <c r="N34" s="39">
        <f t="shared" si="4"/>
        <v>40.029082920634806</v>
      </c>
      <c r="O34" s="12">
        <v>7</v>
      </c>
      <c r="P34" s="20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spans="1:29" s="21" customFormat="1" ht="19.5" customHeight="1">
      <c r="A35" s="17">
        <v>9</v>
      </c>
      <c r="B35" s="17" t="s">
        <v>184</v>
      </c>
      <c r="C35" s="17" t="s">
        <v>68</v>
      </c>
      <c r="D35" s="17" t="s">
        <v>1</v>
      </c>
      <c r="E35" s="18" t="s">
        <v>34</v>
      </c>
      <c r="F35" s="19">
        <v>8.4</v>
      </c>
      <c r="G35" s="19">
        <f t="shared" si="3"/>
        <v>8.4</v>
      </c>
      <c r="H35" s="20">
        <v>85.3</v>
      </c>
      <c r="I35" s="20">
        <f>25*24.2/H35</f>
        <v>7.092614302461899</v>
      </c>
      <c r="J35" s="20">
        <v>50.4</v>
      </c>
      <c r="K35" s="20">
        <f>25*14.6/J35</f>
        <v>7.242063492063492</v>
      </c>
      <c r="L35" s="20">
        <v>15.5</v>
      </c>
      <c r="M35" s="20">
        <f>30*L35/56</f>
        <v>8.303571428571429</v>
      </c>
      <c r="N35" s="40">
        <f t="shared" si="4"/>
        <v>31.03824922309682</v>
      </c>
      <c r="O35" s="20">
        <v>9</v>
      </c>
      <c r="P35" s="20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  <row r="36" spans="1:29" s="21" customFormat="1" ht="19.5" customHeight="1">
      <c r="A36" s="9">
        <v>7</v>
      </c>
      <c r="B36" s="9" t="s">
        <v>196</v>
      </c>
      <c r="C36" s="9" t="s">
        <v>8</v>
      </c>
      <c r="D36" s="9" t="s">
        <v>0</v>
      </c>
      <c r="E36" s="10" t="s">
        <v>52</v>
      </c>
      <c r="F36" s="11">
        <v>9.5</v>
      </c>
      <c r="G36" s="11">
        <f t="shared" si="3"/>
        <v>9.5</v>
      </c>
      <c r="H36" s="12">
        <v>140.5</v>
      </c>
      <c r="I36" s="12">
        <f>25*96.1/H36</f>
        <v>17.09964412811388</v>
      </c>
      <c r="J36" s="12">
        <v>24.6</v>
      </c>
      <c r="K36" s="12">
        <f>25*18/J36</f>
        <v>18.29268292682927</v>
      </c>
      <c r="L36" s="12">
        <v>14.5</v>
      </c>
      <c r="M36" s="12">
        <f>30*L36/36</f>
        <v>12.083333333333334</v>
      </c>
      <c r="N36" s="39">
        <f t="shared" si="4"/>
        <v>56.97566038827649</v>
      </c>
      <c r="O36" s="12">
        <v>2</v>
      </c>
      <c r="P36" s="20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spans="1:29" s="21" customFormat="1" ht="19.5" customHeight="1">
      <c r="A37" s="17">
        <v>9</v>
      </c>
      <c r="B37" s="17" t="s">
        <v>67</v>
      </c>
      <c r="C37" s="17" t="s">
        <v>68</v>
      </c>
      <c r="D37" s="17" t="s">
        <v>1</v>
      </c>
      <c r="E37" s="18" t="s">
        <v>52</v>
      </c>
      <c r="F37" s="19">
        <v>8.3</v>
      </c>
      <c r="G37" s="19">
        <f t="shared" si="3"/>
        <v>8.3</v>
      </c>
      <c r="H37" s="20">
        <v>111.2</v>
      </c>
      <c r="I37" s="20">
        <f>25*24.2/H37</f>
        <v>5.440647482014389</v>
      </c>
      <c r="J37" s="20">
        <v>15.1</v>
      </c>
      <c r="K37" s="20">
        <f>25*14.6/J37</f>
        <v>24.17218543046358</v>
      </c>
      <c r="L37" s="20">
        <v>8.75</v>
      </c>
      <c r="M37" s="20">
        <f>30*L37/56</f>
        <v>4.6875</v>
      </c>
      <c r="N37" s="40">
        <f t="shared" si="4"/>
        <v>42.60033291247797</v>
      </c>
      <c r="O37" s="20">
        <v>3</v>
      </c>
      <c r="P37" s="20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1:29" s="21" customFormat="1" ht="19.5" customHeight="1">
      <c r="A38" s="9">
        <v>10</v>
      </c>
      <c r="B38" s="9" t="s">
        <v>59</v>
      </c>
      <c r="C38" s="9" t="s">
        <v>23</v>
      </c>
      <c r="D38" s="9" t="s">
        <v>0</v>
      </c>
      <c r="E38" s="10" t="s">
        <v>52</v>
      </c>
      <c r="F38" s="11">
        <v>8</v>
      </c>
      <c r="G38" s="11">
        <f t="shared" si="3"/>
        <v>8</v>
      </c>
      <c r="H38" s="12">
        <v>68.3</v>
      </c>
      <c r="I38" s="12">
        <f>25*68.3/H38</f>
        <v>25</v>
      </c>
      <c r="J38" s="12">
        <v>25.1</v>
      </c>
      <c r="K38" s="35">
        <f>25*17.8/J38</f>
        <v>17.729083665338646</v>
      </c>
      <c r="L38" s="12">
        <v>10.5</v>
      </c>
      <c r="M38" s="12">
        <f>30*L38/56</f>
        <v>5.625</v>
      </c>
      <c r="N38" s="39">
        <f t="shared" si="4"/>
        <v>56.35408366533865</v>
      </c>
      <c r="O38" s="12">
        <v>3</v>
      </c>
      <c r="P38" s="20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</row>
    <row r="39" spans="1:29" s="21" customFormat="1" ht="19.5" customHeight="1">
      <c r="A39" s="9">
        <v>11</v>
      </c>
      <c r="B39" s="9" t="s">
        <v>71</v>
      </c>
      <c r="C39" s="9" t="s">
        <v>16</v>
      </c>
      <c r="D39" s="9" t="s">
        <v>0</v>
      </c>
      <c r="E39" s="10" t="s">
        <v>52</v>
      </c>
      <c r="F39" s="11">
        <v>9.5</v>
      </c>
      <c r="G39" s="11">
        <f t="shared" si="3"/>
        <v>9.5</v>
      </c>
      <c r="H39" s="12">
        <v>87.6</v>
      </c>
      <c r="I39" s="12">
        <f>25*58.2/H39</f>
        <v>16.60958904109589</v>
      </c>
      <c r="J39" s="12">
        <v>29</v>
      </c>
      <c r="K39" s="12">
        <f>25*19/J39</f>
        <v>16.379310344827587</v>
      </c>
      <c r="L39" s="12">
        <v>16.5</v>
      </c>
      <c r="M39" s="12">
        <f>30*L39/56</f>
        <v>8.839285714285714</v>
      </c>
      <c r="N39" s="39">
        <f t="shared" si="4"/>
        <v>51.32818510020919</v>
      </c>
      <c r="O39" s="12">
        <v>3</v>
      </c>
      <c r="P39" s="20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</row>
    <row r="40" spans="1:29" s="21" customFormat="1" ht="19.5" customHeight="1">
      <c r="A40" s="17">
        <v>8</v>
      </c>
      <c r="B40" s="17" t="s">
        <v>63</v>
      </c>
      <c r="C40" s="17" t="s">
        <v>35</v>
      </c>
      <c r="D40" s="17" t="s">
        <v>1</v>
      </c>
      <c r="E40" s="18" t="s">
        <v>52</v>
      </c>
      <c r="F40" s="19">
        <v>8.7</v>
      </c>
      <c r="G40" s="19">
        <f t="shared" si="3"/>
        <v>8.7</v>
      </c>
      <c r="H40" s="20">
        <v>91.5</v>
      </c>
      <c r="I40" s="20">
        <f>25*66.7/H40</f>
        <v>18.224043715846996</v>
      </c>
      <c r="J40" s="20">
        <v>20.9</v>
      </c>
      <c r="K40" s="20">
        <f>25*14.5/J40</f>
        <v>17.344497607655505</v>
      </c>
      <c r="L40" s="20">
        <v>16.75</v>
      </c>
      <c r="M40" s="20">
        <f>30*L40/36</f>
        <v>13.958333333333334</v>
      </c>
      <c r="N40" s="40">
        <f t="shared" si="4"/>
        <v>58.22687465683584</v>
      </c>
      <c r="O40" s="20">
        <v>4</v>
      </c>
      <c r="P40" s="20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</row>
    <row r="41" spans="1:29" s="21" customFormat="1" ht="19.5" customHeight="1">
      <c r="A41" s="9">
        <v>8</v>
      </c>
      <c r="B41" s="9" t="s">
        <v>64</v>
      </c>
      <c r="C41" s="9" t="s">
        <v>10</v>
      </c>
      <c r="D41" s="9" t="s">
        <v>0</v>
      </c>
      <c r="E41" s="10" t="s">
        <v>52</v>
      </c>
      <c r="F41" s="11">
        <v>9</v>
      </c>
      <c r="G41" s="11">
        <f t="shared" si="3"/>
        <v>9</v>
      </c>
      <c r="H41" s="12">
        <v>114.2</v>
      </c>
      <c r="I41" s="12">
        <f>25*76/H41</f>
        <v>16.637478108581437</v>
      </c>
      <c r="J41" s="12">
        <v>48.2</v>
      </c>
      <c r="K41" s="12">
        <f>25*17.3/J41</f>
        <v>8.973029045643154</v>
      </c>
      <c r="L41" s="12">
        <v>16.75</v>
      </c>
      <c r="M41" s="12">
        <f>30*L41/36</f>
        <v>13.958333333333334</v>
      </c>
      <c r="N41" s="39">
        <f t="shared" si="4"/>
        <v>48.56884048755793</v>
      </c>
      <c r="O41" s="12">
        <v>5</v>
      </c>
      <c r="P41" s="20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</row>
    <row r="42" spans="1:29" s="21" customFormat="1" ht="19.5" customHeight="1">
      <c r="A42" s="17">
        <v>8</v>
      </c>
      <c r="B42" s="17" t="s">
        <v>61</v>
      </c>
      <c r="C42" s="17" t="s">
        <v>62</v>
      </c>
      <c r="D42" s="17" t="s">
        <v>1</v>
      </c>
      <c r="E42" s="18" t="s">
        <v>52</v>
      </c>
      <c r="F42" s="19">
        <v>9.1</v>
      </c>
      <c r="G42" s="19">
        <f t="shared" si="3"/>
        <v>9.1</v>
      </c>
      <c r="H42" s="20">
        <v>114.8</v>
      </c>
      <c r="I42" s="20">
        <f>25*66.7/H42</f>
        <v>14.525261324041812</v>
      </c>
      <c r="J42" s="20">
        <v>14.5</v>
      </c>
      <c r="K42" s="20">
        <f>25*14.5/J42</f>
        <v>25</v>
      </c>
      <c r="L42" s="20">
        <v>8.5</v>
      </c>
      <c r="M42" s="20">
        <f>30*L42/36</f>
        <v>7.083333333333333</v>
      </c>
      <c r="N42" s="40">
        <f t="shared" si="4"/>
        <v>55.70859465737515</v>
      </c>
      <c r="O42" s="20">
        <v>5</v>
      </c>
      <c r="P42" s="20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</row>
    <row r="43" spans="1:29" s="21" customFormat="1" ht="19.5" customHeight="1">
      <c r="A43" s="9">
        <v>9</v>
      </c>
      <c r="B43" s="9" t="s">
        <v>55</v>
      </c>
      <c r="C43" s="9" t="s">
        <v>15</v>
      </c>
      <c r="D43" s="9" t="s">
        <v>0</v>
      </c>
      <c r="E43" s="10" t="s">
        <v>52</v>
      </c>
      <c r="F43" s="11">
        <v>7.9</v>
      </c>
      <c r="G43" s="11">
        <f t="shared" si="3"/>
        <v>7.9</v>
      </c>
      <c r="H43" s="12">
        <v>110.8</v>
      </c>
      <c r="I43" s="12">
        <f>25*66.5/H43</f>
        <v>15.004512635379061</v>
      </c>
      <c r="J43" s="12">
        <v>53</v>
      </c>
      <c r="K43" s="12">
        <f>25*19.8/J43</f>
        <v>9.339622641509434</v>
      </c>
      <c r="L43" s="12">
        <v>17.75</v>
      </c>
      <c r="M43" s="12">
        <f>30*L43/56</f>
        <v>9.508928571428571</v>
      </c>
      <c r="N43" s="39">
        <f t="shared" si="4"/>
        <v>41.75306384831707</v>
      </c>
      <c r="O43" s="12">
        <v>6</v>
      </c>
      <c r="P43" s="20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</row>
    <row r="44" spans="1:29" s="21" customFormat="1" ht="19.5" customHeight="1">
      <c r="A44" s="27">
        <v>9</v>
      </c>
      <c r="B44" s="27" t="s">
        <v>199</v>
      </c>
      <c r="C44" s="27" t="s">
        <v>105</v>
      </c>
      <c r="D44" s="9" t="s">
        <v>0</v>
      </c>
      <c r="E44" s="10" t="s">
        <v>52</v>
      </c>
      <c r="F44" s="27">
        <v>7.7</v>
      </c>
      <c r="G44" s="11">
        <f t="shared" si="3"/>
        <v>7.7</v>
      </c>
      <c r="H44" s="27">
        <v>108.9</v>
      </c>
      <c r="I44" s="12">
        <f>25*66.5/H44</f>
        <v>15.266299357208448</v>
      </c>
      <c r="J44" s="27">
        <v>64.1</v>
      </c>
      <c r="K44" s="12">
        <f>25*19.8/J44</f>
        <v>7.722308892355695</v>
      </c>
      <c r="L44" s="27">
        <v>17.75</v>
      </c>
      <c r="M44" s="12">
        <f>30*L44/56</f>
        <v>9.508928571428571</v>
      </c>
      <c r="N44" s="39">
        <f t="shared" si="4"/>
        <v>40.19753682099272</v>
      </c>
      <c r="O44" s="27">
        <v>7</v>
      </c>
      <c r="P44" s="20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1:29" s="21" customFormat="1" ht="19.5" customHeight="1">
      <c r="A45" s="17">
        <v>10</v>
      </c>
      <c r="B45" s="17" t="s">
        <v>64</v>
      </c>
      <c r="C45" s="17" t="s">
        <v>35</v>
      </c>
      <c r="D45" s="17" t="s">
        <v>1</v>
      </c>
      <c r="E45" s="18" t="s">
        <v>52</v>
      </c>
      <c r="F45" s="19">
        <v>8</v>
      </c>
      <c r="G45" s="19">
        <f t="shared" si="3"/>
        <v>8</v>
      </c>
      <c r="H45" s="20">
        <v>85.5</v>
      </c>
      <c r="I45" s="20">
        <f>25*66.4/H45</f>
        <v>19.415204678362574</v>
      </c>
      <c r="J45" s="20">
        <v>52</v>
      </c>
      <c r="K45" s="20">
        <f>25*14.4/J45</f>
        <v>6.923076923076923</v>
      </c>
      <c r="L45" s="20">
        <v>16.25</v>
      </c>
      <c r="M45" s="20">
        <f>30*L45/56</f>
        <v>8.705357142857142</v>
      </c>
      <c r="N45" s="40">
        <f t="shared" si="4"/>
        <v>43.04363874429664</v>
      </c>
      <c r="O45" s="20">
        <v>7</v>
      </c>
      <c r="P45" s="20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</row>
    <row r="46" spans="1:29" s="21" customFormat="1" ht="19.5" customHeight="1">
      <c r="A46" s="17">
        <v>8</v>
      </c>
      <c r="B46" s="17" t="s">
        <v>60</v>
      </c>
      <c r="C46" s="17" t="s">
        <v>45</v>
      </c>
      <c r="D46" s="17" t="s">
        <v>1</v>
      </c>
      <c r="E46" s="18" t="s">
        <v>52</v>
      </c>
      <c r="F46" s="19">
        <v>8.1</v>
      </c>
      <c r="G46" s="19">
        <f t="shared" si="3"/>
        <v>8.1</v>
      </c>
      <c r="H46" s="20">
        <v>90.9</v>
      </c>
      <c r="I46" s="20">
        <f>25*66.7/H46</f>
        <v>18.344334433443343</v>
      </c>
      <c r="J46" s="20">
        <v>25.7</v>
      </c>
      <c r="K46" s="20">
        <f>25*14.5/J46</f>
        <v>14.105058365758754</v>
      </c>
      <c r="L46" s="20">
        <v>8.5</v>
      </c>
      <c r="M46" s="20">
        <f>30*L46/36</f>
        <v>7.083333333333333</v>
      </c>
      <c r="N46" s="40">
        <f t="shared" si="4"/>
        <v>47.63272613253543</v>
      </c>
      <c r="O46" s="20">
        <v>8</v>
      </c>
      <c r="P46" s="20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</row>
    <row r="47" spans="1:29" s="21" customFormat="1" ht="19.5" customHeight="1">
      <c r="A47" s="17">
        <v>10</v>
      </c>
      <c r="B47" s="17" t="s">
        <v>65</v>
      </c>
      <c r="C47" s="17" t="s">
        <v>66</v>
      </c>
      <c r="D47" s="17" t="s">
        <v>1</v>
      </c>
      <c r="E47" s="18" t="s">
        <v>52</v>
      </c>
      <c r="F47" s="19">
        <v>5.7</v>
      </c>
      <c r="G47" s="19">
        <f t="shared" si="3"/>
        <v>5.7</v>
      </c>
      <c r="H47" s="20">
        <v>105.8</v>
      </c>
      <c r="I47" s="20">
        <f>25*66.4/H47</f>
        <v>15.68998109640832</v>
      </c>
      <c r="J47" s="20">
        <v>45.1</v>
      </c>
      <c r="K47" s="20">
        <f>25*14.4/J47</f>
        <v>7.982261640798226</v>
      </c>
      <c r="L47" s="20">
        <v>13.75</v>
      </c>
      <c r="M47" s="20">
        <f>30*L47/56</f>
        <v>7.366071428571429</v>
      </c>
      <c r="N47" s="40">
        <f t="shared" si="4"/>
        <v>36.73831416577798</v>
      </c>
      <c r="O47" s="20">
        <v>9</v>
      </c>
      <c r="P47" s="20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1:29" s="13" customFormat="1" ht="19.5" customHeight="1">
      <c r="A48" s="17">
        <v>9</v>
      </c>
      <c r="B48" s="17" t="s">
        <v>69</v>
      </c>
      <c r="C48" s="17" t="s">
        <v>70</v>
      </c>
      <c r="D48" s="17" t="s">
        <v>1</v>
      </c>
      <c r="E48" s="18" t="s">
        <v>52</v>
      </c>
      <c r="F48" s="19">
        <v>6.2</v>
      </c>
      <c r="G48" s="19">
        <f t="shared" si="3"/>
        <v>6.2</v>
      </c>
      <c r="H48" s="20">
        <v>87.9</v>
      </c>
      <c r="I48" s="20">
        <f>25*24.2/H48</f>
        <v>6.882821387940841</v>
      </c>
      <c r="J48" s="20">
        <v>51.4</v>
      </c>
      <c r="K48" s="20">
        <f>25*14.6/J48</f>
        <v>7.101167315175098</v>
      </c>
      <c r="L48" s="20">
        <v>10.25</v>
      </c>
      <c r="M48" s="20">
        <f>30*L48/56</f>
        <v>5.491071428571429</v>
      </c>
      <c r="N48" s="40">
        <f t="shared" si="4"/>
        <v>25.675060131687367</v>
      </c>
      <c r="O48" s="20">
        <v>11</v>
      </c>
      <c r="P48" s="12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1:29" s="13" customFormat="1" ht="19.5" customHeight="1">
      <c r="A49" s="17">
        <v>7</v>
      </c>
      <c r="B49" s="22" t="s">
        <v>96</v>
      </c>
      <c r="C49" s="17" t="s">
        <v>97</v>
      </c>
      <c r="D49" s="17" t="s">
        <v>1</v>
      </c>
      <c r="E49" s="18" t="s">
        <v>87</v>
      </c>
      <c r="F49" s="19">
        <v>6.2</v>
      </c>
      <c r="G49" s="19">
        <f t="shared" si="3"/>
        <v>6.2</v>
      </c>
      <c r="H49" s="20">
        <v>119.5</v>
      </c>
      <c r="I49" s="20">
        <f>25*35.5/H49</f>
        <v>7.426778242677824</v>
      </c>
      <c r="J49" s="20">
        <v>22.8</v>
      </c>
      <c r="K49" s="20">
        <f>25*15.6/J49</f>
        <v>17.105263157894736</v>
      </c>
      <c r="L49" s="20">
        <v>14.75</v>
      </c>
      <c r="M49" s="20">
        <f>30*L49/36</f>
        <v>12.291666666666666</v>
      </c>
      <c r="N49" s="40">
        <f t="shared" si="4"/>
        <v>43.02370806723923</v>
      </c>
      <c r="O49" s="20">
        <v>3</v>
      </c>
      <c r="P49" s="12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</row>
    <row r="50" spans="1:29" s="13" customFormat="1" ht="19.5" customHeight="1">
      <c r="A50" s="9">
        <v>7</v>
      </c>
      <c r="B50" s="14" t="s">
        <v>100</v>
      </c>
      <c r="C50" s="9" t="s">
        <v>79</v>
      </c>
      <c r="D50" s="9" t="s">
        <v>0</v>
      </c>
      <c r="E50" s="10" t="s">
        <v>87</v>
      </c>
      <c r="F50" s="11">
        <v>9.1</v>
      </c>
      <c r="G50" s="11">
        <f t="shared" si="3"/>
        <v>9.1</v>
      </c>
      <c r="H50" s="12">
        <v>100.1</v>
      </c>
      <c r="I50" s="12">
        <f>25*96.1/H50</f>
        <v>24.000999000999002</v>
      </c>
      <c r="J50" s="12">
        <v>55.7</v>
      </c>
      <c r="K50" s="12">
        <f>25*18/J50</f>
        <v>8.07899461400359</v>
      </c>
      <c r="L50" s="12">
        <v>12.5</v>
      </c>
      <c r="M50" s="12">
        <f>30*L50/36</f>
        <v>10.416666666666666</v>
      </c>
      <c r="N50" s="39">
        <f t="shared" si="4"/>
        <v>51.59666028166926</v>
      </c>
      <c r="O50" s="12">
        <v>5</v>
      </c>
      <c r="P50" s="12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</row>
    <row r="51" spans="1:29" s="13" customFormat="1" ht="19.5" customHeight="1">
      <c r="A51" s="17">
        <v>7</v>
      </c>
      <c r="B51" s="22" t="s">
        <v>94</v>
      </c>
      <c r="C51" s="17" t="s">
        <v>95</v>
      </c>
      <c r="D51" s="17" t="s">
        <v>1</v>
      </c>
      <c r="E51" s="18" t="s">
        <v>87</v>
      </c>
      <c r="F51" s="19">
        <v>7.2</v>
      </c>
      <c r="G51" s="19">
        <f t="shared" si="3"/>
        <v>7.2</v>
      </c>
      <c r="H51" s="20">
        <v>91.3</v>
      </c>
      <c r="I51" s="20">
        <f>25*35.5/H51</f>
        <v>9.720700985761226</v>
      </c>
      <c r="J51" s="20">
        <v>47.4</v>
      </c>
      <c r="K51" s="20">
        <f>25*15.6/J51</f>
        <v>8.227848101265822</v>
      </c>
      <c r="L51" s="20">
        <v>14.75</v>
      </c>
      <c r="M51" s="20">
        <f>30*L51/36</f>
        <v>12.291666666666666</v>
      </c>
      <c r="N51" s="40">
        <f t="shared" si="4"/>
        <v>37.440215753693714</v>
      </c>
      <c r="O51" s="20">
        <v>5</v>
      </c>
      <c r="P51" s="12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</row>
    <row r="52" spans="1:29" s="13" customFormat="1" ht="19.5" customHeight="1">
      <c r="A52" s="9">
        <v>10</v>
      </c>
      <c r="B52" s="14" t="s">
        <v>91</v>
      </c>
      <c r="C52" s="9" t="s">
        <v>79</v>
      </c>
      <c r="D52" s="9" t="s">
        <v>0</v>
      </c>
      <c r="E52" s="10" t="s">
        <v>87</v>
      </c>
      <c r="F52" s="11">
        <v>6.9</v>
      </c>
      <c r="G52" s="11">
        <f t="shared" si="3"/>
        <v>6.9</v>
      </c>
      <c r="H52" s="12">
        <v>98.5</v>
      </c>
      <c r="I52" s="12">
        <f>25*68.3/H52</f>
        <v>17.33502538071066</v>
      </c>
      <c r="J52" s="12">
        <v>50</v>
      </c>
      <c r="K52" s="35">
        <f>25*17.8/J52</f>
        <v>8.9</v>
      </c>
      <c r="L52" s="12">
        <v>20.5</v>
      </c>
      <c r="M52" s="12">
        <f>30*L52/56</f>
        <v>10.982142857142858</v>
      </c>
      <c r="N52" s="39">
        <f t="shared" si="4"/>
        <v>44.11716823785352</v>
      </c>
      <c r="O52" s="12">
        <v>5</v>
      </c>
      <c r="P52" s="12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</row>
    <row r="53" spans="1:29" s="13" customFormat="1" ht="19.5" customHeight="1">
      <c r="A53" s="41">
        <v>9</v>
      </c>
      <c r="B53" s="43" t="s">
        <v>89</v>
      </c>
      <c r="C53" s="41" t="s">
        <v>90</v>
      </c>
      <c r="D53" s="41" t="s">
        <v>1</v>
      </c>
      <c r="E53" s="44" t="s">
        <v>87</v>
      </c>
      <c r="F53" s="46">
        <v>7</v>
      </c>
      <c r="G53" s="19">
        <f t="shared" si="3"/>
        <v>7</v>
      </c>
      <c r="H53" s="48">
        <v>104.5</v>
      </c>
      <c r="I53" s="20">
        <f>25*24.2/H53</f>
        <v>5.7894736842105265</v>
      </c>
      <c r="J53" s="48">
        <v>27</v>
      </c>
      <c r="K53" s="20">
        <f>25*14.6/J53</f>
        <v>13.518518518518519</v>
      </c>
      <c r="L53" s="48">
        <v>17.25</v>
      </c>
      <c r="M53" s="20">
        <f>30*L53/56</f>
        <v>9.241071428571429</v>
      </c>
      <c r="N53" s="40">
        <f t="shared" si="4"/>
        <v>35.54906363130048</v>
      </c>
      <c r="O53" s="48">
        <v>7</v>
      </c>
      <c r="P53" s="26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</row>
    <row r="54" spans="1:30" s="28" customFormat="1" ht="19.5" customHeight="1">
      <c r="A54" s="17">
        <v>9</v>
      </c>
      <c r="B54" s="22" t="s">
        <v>92</v>
      </c>
      <c r="C54" s="17" t="s">
        <v>42</v>
      </c>
      <c r="D54" s="41" t="s">
        <v>1</v>
      </c>
      <c r="E54" s="18" t="s">
        <v>87</v>
      </c>
      <c r="F54" s="19">
        <v>7.7</v>
      </c>
      <c r="G54" s="19">
        <f t="shared" si="3"/>
        <v>7.7</v>
      </c>
      <c r="H54" s="20">
        <v>88</v>
      </c>
      <c r="I54" s="20">
        <f>25*24.2/H54</f>
        <v>6.875</v>
      </c>
      <c r="J54" s="20">
        <v>26.6</v>
      </c>
      <c r="K54" s="20">
        <f>25*14.6/J54</f>
        <v>13.721804511278195</v>
      </c>
      <c r="L54" s="20">
        <v>14.5</v>
      </c>
      <c r="M54" s="20">
        <f>30*L54/56</f>
        <v>7.767857142857143</v>
      </c>
      <c r="N54" s="40">
        <f t="shared" si="4"/>
        <v>36.06466165413534</v>
      </c>
      <c r="O54" s="20">
        <v>7</v>
      </c>
      <c r="P54" s="27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5"/>
    </row>
    <row r="55" spans="1:29" s="13" customFormat="1" ht="19.5" customHeight="1">
      <c r="A55" s="42">
        <v>11</v>
      </c>
      <c r="B55" s="50" t="s">
        <v>96</v>
      </c>
      <c r="C55" s="42" t="s">
        <v>99</v>
      </c>
      <c r="D55" s="42" t="s">
        <v>1</v>
      </c>
      <c r="E55" s="45" t="s">
        <v>87</v>
      </c>
      <c r="F55" s="47">
        <v>4.6</v>
      </c>
      <c r="G55" s="19">
        <f t="shared" si="3"/>
        <v>4.6</v>
      </c>
      <c r="H55" s="49">
        <v>86.4</v>
      </c>
      <c r="I55" s="20">
        <f>25*65.8/H55</f>
        <v>19.03935185185185</v>
      </c>
      <c r="J55" s="49">
        <v>33.6</v>
      </c>
      <c r="K55" s="20">
        <f>25*13.8/J55</f>
        <v>10.267857142857142</v>
      </c>
      <c r="L55" s="49">
        <v>16.5</v>
      </c>
      <c r="M55" s="20">
        <f>30*L55/56</f>
        <v>8.839285714285714</v>
      </c>
      <c r="N55" s="40">
        <f t="shared" si="4"/>
        <v>42.74649470899471</v>
      </c>
      <c r="O55" s="49">
        <v>7</v>
      </c>
      <c r="P55" s="32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</row>
    <row r="56" spans="1:29" s="13" customFormat="1" ht="19.5" customHeight="1">
      <c r="A56" s="9">
        <v>9</v>
      </c>
      <c r="B56" s="14" t="s">
        <v>88</v>
      </c>
      <c r="C56" s="9" t="s">
        <v>13</v>
      </c>
      <c r="D56" s="9" t="s">
        <v>0</v>
      </c>
      <c r="E56" s="10" t="s">
        <v>87</v>
      </c>
      <c r="F56" s="11">
        <v>8.5</v>
      </c>
      <c r="G56" s="11">
        <f t="shared" si="3"/>
        <v>8.5</v>
      </c>
      <c r="H56" s="12">
        <v>91.7</v>
      </c>
      <c r="I56" s="12">
        <f>25*66.5/H56</f>
        <v>18.12977099236641</v>
      </c>
      <c r="J56" s="12">
        <v>88.2</v>
      </c>
      <c r="K56" s="12">
        <f>25*19.8/J56</f>
        <v>5.612244897959184</v>
      </c>
      <c r="L56" s="12">
        <v>8.75</v>
      </c>
      <c r="M56" s="12">
        <f>30*L56/56</f>
        <v>4.6875</v>
      </c>
      <c r="N56" s="39">
        <f t="shared" si="4"/>
        <v>36.9295158903256</v>
      </c>
      <c r="O56" s="12">
        <v>8</v>
      </c>
      <c r="P56" s="12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</row>
    <row r="57" spans="1:29" s="13" customFormat="1" ht="19.5" customHeight="1">
      <c r="A57" s="17">
        <v>8</v>
      </c>
      <c r="B57" s="22" t="s">
        <v>98</v>
      </c>
      <c r="C57" s="17" t="s">
        <v>97</v>
      </c>
      <c r="D57" s="17" t="s">
        <v>1</v>
      </c>
      <c r="E57" s="18" t="s">
        <v>87</v>
      </c>
      <c r="F57" s="19">
        <v>8.8</v>
      </c>
      <c r="G57" s="19">
        <f t="shared" si="3"/>
        <v>8.8</v>
      </c>
      <c r="H57" s="20">
        <v>108.9</v>
      </c>
      <c r="I57" s="20">
        <f>25*66.7/H57</f>
        <v>15.312213039485766</v>
      </c>
      <c r="J57" s="20">
        <v>31.4</v>
      </c>
      <c r="K57" s="20">
        <f>25*14.5/J57</f>
        <v>11.544585987261147</v>
      </c>
      <c r="L57" s="20">
        <v>10.25</v>
      </c>
      <c r="M57" s="20">
        <f>30*L57/36</f>
        <v>8.541666666666666</v>
      </c>
      <c r="N57" s="40">
        <f t="shared" si="4"/>
        <v>44.198465693413574</v>
      </c>
      <c r="O57" s="20">
        <v>9</v>
      </c>
      <c r="P57" s="12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spans="1:29" s="21" customFormat="1" ht="19.5" customHeight="1">
      <c r="A58" s="17">
        <v>10</v>
      </c>
      <c r="B58" s="17" t="s">
        <v>202</v>
      </c>
      <c r="C58" s="17" t="s">
        <v>3</v>
      </c>
      <c r="D58" s="17" t="s">
        <v>1</v>
      </c>
      <c r="E58" s="18" t="s">
        <v>176</v>
      </c>
      <c r="F58" s="19">
        <v>7.2</v>
      </c>
      <c r="G58" s="19">
        <f t="shared" si="3"/>
        <v>7.2</v>
      </c>
      <c r="H58" s="20">
        <v>107.6</v>
      </c>
      <c r="I58" s="20">
        <f>25*66.4/H58</f>
        <v>15.4275092936803</v>
      </c>
      <c r="J58" s="20">
        <v>15.1</v>
      </c>
      <c r="K58" s="20">
        <f>25*14.4/J58</f>
        <v>23.841059602649008</v>
      </c>
      <c r="L58" s="20">
        <v>9.5</v>
      </c>
      <c r="M58" s="20">
        <f>30*L58/56</f>
        <v>5.089285714285714</v>
      </c>
      <c r="N58" s="40">
        <f t="shared" si="4"/>
        <v>51.557854610615024</v>
      </c>
      <c r="O58" s="20">
        <v>3</v>
      </c>
      <c r="P58" s="20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</row>
    <row r="59" spans="1:29" s="21" customFormat="1" ht="19.5" customHeight="1">
      <c r="A59" s="15" t="s">
        <v>125</v>
      </c>
      <c r="B59" s="10" t="s">
        <v>177</v>
      </c>
      <c r="C59" s="10" t="s">
        <v>178</v>
      </c>
      <c r="D59" s="10" t="s">
        <v>0</v>
      </c>
      <c r="E59" s="10" t="s">
        <v>176</v>
      </c>
      <c r="F59" s="11">
        <v>7.8</v>
      </c>
      <c r="G59" s="11">
        <f t="shared" si="3"/>
        <v>7.8</v>
      </c>
      <c r="H59" s="12">
        <v>122.7</v>
      </c>
      <c r="I59" s="12">
        <f>25*96.1/H59</f>
        <v>19.580277098614506</v>
      </c>
      <c r="J59" s="12">
        <v>24.5</v>
      </c>
      <c r="K59" s="12">
        <f>25*18/J59</f>
        <v>18.367346938775512</v>
      </c>
      <c r="L59" s="12">
        <v>9.25</v>
      </c>
      <c r="M59" s="12">
        <f>30*L59/36</f>
        <v>7.708333333333333</v>
      </c>
      <c r="N59" s="39">
        <f t="shared" si="4"/>
        <v>53.455957370723354</v>
      </c>
      <c r="O59" s="12">
        <v>4</v>
      </c>
      <c r="P59" s="20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  <row r="60" spans="1:29" s="21" customFormat="1" ht="19.5" customHeight="1">
      <c r="A60" s="15" t="s">
        <v>125</v>
      </c>
      <c r="B60" s="10" t="s">
        <v>179</v>
      </c>
      <c r="C60" s="10" t="s">
        <v>180</v>
      </c>
      <c r="D60" s="10" t="s">
        <v>0</v>
      </c>
      <c r="E60" s="10" t="s">
        <v>176</v>
      </c>
      <c r="F60" s="11">
        <v>6.8</v>
      </c>
      <c r="G60" s="11">
        <f t="shared" si="3"/>
        <v>6.8</v>
      </c>
      <c r="H60" s="12">
        <v>99.9</v>
      </c>
      <c r="I60" s="12">
        <f>25*96.1/H60</f>
        <v>24.04904904904905</v>
      </c>
      <c r="J60" s="12">
        <v>37.8</v>
      </c>
      <c r="K60" s="12">
        <f>25*18/J60</f>
        <v>11.904761904761905</v>
      </c>
      <c r="L60" s="12">
        <v>9.5</v>
      </c>
      <c r="M60" s="12">
        <f>30*L60/36</f>
        <v>7.916666666666667</v>
      </c>
      <c r="N60" s="39">
        <f t="shared" si="4"/>
        <v>50.67047762047762</v>
      </c>
      <c r="O60" s="12">
        <v>6</v>
      </c>
      <c r="P60" s="20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</row>
    <row r="61" spans="1:29" s="21" customFormat="1" ht="19.5" customHeight="1">
      <c r="A61" s="33" t="s">
        <v>128</v>
      </c>
      <c r="B61" s="18" t="s">
        <v>182</v>
      </c>
      <c r="C61" s="18" t="s">
        <v>183</v>
      </c>
      <c r="D61" s="18" t="s">
        <v>1</v>
      </c>
      <c r="E61" s="18" t="s">
        <v>176</v>
      </c>
      <c r="F61" s="19">
        <v>1.4</v>
      </c>
      <c r="G61" s="19">
        <f t="shared" si="3"/>
        <v>1.4</v>
      </c>
      <c r="H61" s="20">
        <v>87.9</v>
      </c>
      <c r="I61" s="20">
        <f>25*24.2/H61</f>
        <v>6.882821387940841</v>
      </c>
      <c r="J61" s="20">
        <v>16.3</v>
      </c>
      <c r="K61" s="20">
        <f>25*14.6/J61</f>
        <v>22.392638036809814</v>
      </c>
      <c r="L61" s="20">
        <v>16.75</v>
      </c>
      <c r="M61" s="20">
        <f>30*L61/56</f>
        <v>8.973214285714286</v>
      </c>
      <c r="N61" s="40">
        <f t="shared" si="4"/>
        <v>39.64867371046494</v>
      </c>
      <c r="O61" s="20">
        <v>6</v>
      </c>
      <c r="P61" s="20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spans="1:29" s="21" customFormat="1" ht="19.5" customHeight="1">
      <c r="A62" s="33" t="s">
        <v>127</v>
      </c>
      <c r="B62" s="18" t="s">
        <v>181</v>
      </c>
      <c r="C62" s="18" t="s">
        <v>116</v>
      </c>
      <c r="D62" s="18" t="s">
        <v>1</v>
      </c>
      <c r="E62" s="18" t="s">
        <v>176</v>
      </c>
      <c r="F62" s="19">
        <v>7.7</v>
      </c>
      <c r="G62" s="19">
        <f t="shared" si="3"/>
        <v>7.7</v>
      </c>
      <c r="H62" s="20">
        <v>89.8</v>
      </c>
      <c r="I62" s="20">
        <f>25*66.7/H62</f>
        <v>18.569042316258354</v>
      </c>
      <c r="J62" s="20">
        <v>46.3</v>
      </c>
      <c r="K62" s="20">
        <f>25*14.5/J62</f>
        <v>7.829373650107992</v>
      </c>
      <c r="L62" s="20">
        <v>12.25</v>
      </c>
      <c r="M62" s="20">
        <f>30*L62/36</f>
        <v>10.208333333333334</v>
      </c>
      <c r="N62" s="40">
        <f t="shared" si="4"/>
        <v>44.30674929969968</v>
      </c>
      <c r="O62" s="20">
        <v>9</v>
      </c>
      <c r="P62" s="20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</row>
    <row r="63" spans="1:29" s="21" customFormat="1" ht="19.5" customHeight="1">
      <c r="A63" s="19">
        <v>7</v>
      </c>
      <c r="B63" s="17" t="s">
        <v>75</v>
      </c>
      <c r="C63" s="17" t="s">
        <v>76</v>
      </c>
      <c r="D63" s="17" t="s">
        <v>1</v>
      </c>
      <c r="E63" s="18" t="s">
        <v>74</v>
      </c>
      <c r="F63" s="19">
        <v>6.7</v>
      </c>
      <c r="G63" s="19">
        <f t="shared" si="3"/>
        <v>6.7</v>
      </c>
      <c r="H63" s="20">
        <v>117.7</v>
      </c>
      <c r="I63" s="20">
        <f>25*35.5/H63</f>
        <v>7.54035683942226</v>
      </c>
      <c r="J63" s="20">
        <v>22.8</v>
      </c>
      <c r="K63" s="20">
        <f>25*15.6/J63</f>
        <v>17.105263157894736</v>
      </c>
      <c r="L63" s="20">
        <v>8.5</v>
      </c>
      <c r="M63" s="20">
        <f>30*L63/36</f>
        <v>7.083333333333333</v>
      </c>
      <c r="N63" s="40">
        <f t="shared" si="4"/>
        <v>38.42895333065033</v>
      </c>
      <c r="O63" s="20">
        <v>4</v>
      </c>
      <c r="P63" s="20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</row>
    <row r="64" spans="1:29" s="21" customFormat="1" ht="19.5" customHeight="1">
      <c r="A64" s="19">
        <v>8</v>
      </c>
      <c r="B64" s="17" t="s">
        <v>77</v>
      </c>
      <c r="C64" s="17" t="s">
        <v>33</v>
      </c>
      <c r="D64" s="17" t="s">
        <v>1</v>
      </c>
      <c r="E64" s="18" t="s">
        <v>74</v>
      </c>
      <c r="F64" s="19">
        <v>9.1</v>
      </c>
      <c r="G64" s="19">
        <f t="shared" si="3"/>
        <v>9.1</v>
      </c>
      <c r="H64" s="20">
        <v>99.9</v>
      </c>
      <c r="I64" s="20">
        <f>25*66.7/H64</f>
        <v>16.69169169169169</v>
      </c>
      <c r="J64" s="20">
        <v>51.3</v>
      </c>
      <c r="K64" s="20">
        <f>25*14.5/J64</f>
        <v>7.0662768031189085</v>
      </c>
      <c r="L64" s="20">
        <v>6.25</v>
      </c>
      <c r="M64" s="20">
        <f>30*L64/36</f>
        <v>5.208333333333333</v>
      </c>
      <c r="N64" s="40">
        <f t="shared" si="4"/>
        <v>38.066301828143935</v>
      </c>
      <c r="O64" s="20">
        <v>12</v>
      </c>
      <c r="P64" s="20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</row>
    <row r="65" spans="1:29" s="21" customFormat="1" ht="19.5" customHeight="1">
      <c r="A65" s="9">
        <v>8</v>
      </c>
      <c r="B65" s="9" t="s">
        <v>154</v>
      </c>
      <c r="C65" s="9" t="s">
        <v>10</v>
      </c>
      <c r="D65" s="9" t="s">
        <v>0</v>
      </c>
      <c r="E65" s="10" t="s">
        <v>153</v>
      </c>
      <c r="F65" s="11">
        <v>7.4</v>
      </c>
      <c r="G65" s="11">
        <f aca="true" t="shared" si="5" ref="G65:G96">20*F65/20</f>
        <v>7.4</v>
      </c>
      <c r="H65" s="12">
        <v>121.5</v>
      </c>
      <c r="I65" s="12">
        <f>25*76/H65</f>
        <v>15.637860082304528</v>
      </c>
      <c r="J65" s="12">
        <v>30.5</v>
      </c>
      <c r="K65" s="12">
        <f>25*17.3/J65</f>
        <v>14.180327868852459</v>
      </c>
      <c r="L65" s="12">
        <v>17.5</v>
      </c>
      <c r="M65" s="12">
        <f>30*L65/36</f>
        <v>14.583333333333334</v>
      </c>
      <c r="N65" s="39">
        <f aca="true" t="shared" si="6" ref="N65:N96">G65+I65+K65+M65</f>
        <v>51.80152128449032</v>
      </c>
      <c r="O65" s="12">
        <v>4</v>
      </c>
      <c r="P65" s="20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</row>
    <row r="66" spans="1:29" s="21" customFormat="1" ht="19.5" customHeight="1">
      <c r="A66" s="17">
        <v>7</v>
      </c>
      <c r="B66" s="17" t="s">
        <v>86</v>
      </c>
      <c r="C66" s="17" t="s">
        <v>3</v>
      </c>
      <c r="D66" s="17" t="s">
        <v>1</v>
      </c>
      <c r="E66" s="18" t="s">
        <v>78</v>
      </c>
      <c r="F66" s="19">
        <v>6.1</v>
      </c>
      <c r="G66" s="19">
        <f t="shared" si="5"/>
        <v>6.1</v>
      </c>
      <c r="H66" s="20">
        <v>35.5</v>
      </c>
      <c r="I66" s="20">
        <f>25*35.5/H66</f>
        <v>25</v>
      </c>
      <c r="J66" s="20">
        <v>49.6</v>
      </c>
      <c r="K66" s="20">
        <f>25*15.6/J66</f>
        <v>7.862903225806451</v>
      </c>
      <c r="L66" s="20">
        <v>7.25</v>
      </c>
      <c r="M66" s="20">
        <f>30*L66/36</f>
        <v>6.041666666666667</v>
      </c>
      <c r="N66" s="40">
        <f t="shared" si="6"/>
        <v>45.004569892473114</v>
      </c>
      <c r="O66" s="20">
        <v>2</v>
      </c>
      <c r="P66" s="20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</row>
    <row r="67" spans="1:29" s="21" customFormat="1" ht="19.5" customHeight="1">
      <c r="A67" s="17">
        <v>9</v>
      </c>
      <c r="B67" s="17" t="s">
        <v>81</v>
      </c>
      <c r="C67" s="17" t="s">
        <v>35</v>
      </c>
      <c r="D67" s="17" t="s">
        <v>1</v>
      </c>
      <c r="E67" s="18" t="s">
        <v>78</v>
      </c>
      <c r="F67" s="19">
        <v>5.5</v>
      </c>
      <c r="G67" s="19">
        <f t="shared" si="5"/>
        <v>5.5</v>
      </c>
      <c r="H67" s="20">
        <v>86</v>
      </c>
      <c r="I67" s="20">
        <f>25*24.2/H67</f>
        <v>7.034883720930233</v>
      </c>
      <c r="J67" s="20">
        <v>24.2</v>
      </c>
      <c r="K67" s="20">
        <f>25*14.6/J67</f>
        <v>15.082644628099175</v>
      </c>
      <c r="L67" s="20">
        <v>14</v>
      </c>
      <c r="M67" s="20">
        <f>30*L67/56</f>
        <v>7.5</v>
      </c>
      <c r="N67" s="40">
        <f t="shared" si="6"/>
        <v>35.117528349029406</v>
      </c>
      <c r="O67" s="20">
        <v>8</v>
      </c>
      <c r="P67" s="20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</row>
    <row r="68" spans="1:29" s="21" customFormat="1" ht="19.5" customHeight="1">
      <c r="A68" s="17">
        <v>11</v>
      </c>
      <c r="B68" s="17" t="s">
        <v>82</v>
      </c>
      <c r="C68" s="17" t="s">
        <v>83</v>
      </c>
      <c r="D68" s="17" t="s">
        <v>1</v>
      </c>
      <c r="E68" s="18" t="s">
        <v>78</v>
      </c>
      <c r="F68" s="19">
        <v>8.4</v>
      </c>
      <c r="G68" s="19">
        <f t="shared" si="5"/>
        <v>8.4</v>
      </c>
      <c r="H68" s="20">
        <v>110</v>
      </c>
      <c r="I68" s="20">
        <f>25*65.8/H68</f>
        <v>14.954545454545455</v>
      </c>
      <c r="J68" s="20">
        <v>23.3</v>
      </c>
      <c r="K68" s="20">
        <f>25*13.8/J68</f>
        <v>14.806866952789699</v>
      </c>
      <c r="L68" s="20">
        <v>5.75</v>
      </c>
      <c r="M68" s="20">
        <f>30*L68/56</f>
        <v>3.080357142857143</v>
      </c>
      <c r="N68" s="40">
        <f t="shared" si="6"/>
        <v>41.2417695501923</v>
      </c>
      <c r="O68" s="20">
        <v>8</v>
      </c>
      <c r="P68" s="20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1:29" s="21" customFormat="1" ht="19.5" customHeight="1">
      <c r="A69" s="17">
        <v>8</v>
      </c>
      <c r="B69" s="17" t="s">
        <v>84</v>
      </c>
      <c r="C69" s="17" t="s">
        <v>85</v>
      </c>
      <c r="D69" s="17" t="s">
        <v>1</v>
      </c>
      <c r="E69" s="18" t="s">
        <v>78</v>
      </c>
      <c r="F69" s="19">
        <v>6.4</v>
      </c>
      <c r="G69" s="19">
        <f t="shared" si="5"/>
        <v>6.4</v>
      </c>
      <c r="H69" s="20">
        <v>84.3</v>
      </c>
      <c r="I69" s="20">
        <f>25*66.7/H69</f>
        <v>19.780545670225386</v>
      </c>
      <c r="J69" s="20">
        <v>52</v>
      </c>
      <c r="K69" s="20">
        <f>25*14.5/J69</f>
        <v>6.971153846153846</v>
      </c>
      <c r="L69" s="20">
        <v>5.75</v>
      </c>
      <c r="M69" s="20">
        <f>30*L69/36</f>
        <v>4.791666666666667</v>
      </c>
      <c r="N69" s="40">
        <f t="shared" si="6"/>
        <v>37.943366183045896</v>
      </c>
      <c r="O69" s="20">
        <v>12</v>
      </c>
      <c r="P69" s="20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1:29" s="13" customFormat="1" ht="19.5" customHeight="1">
      <c r="A70" s="11">
        <v>10</v>
      </c>
      <c r="B70" s="9" t="s">
        <v>102</v>
      </c>
      <c r="C70" s="9" t="s">
        <v>101</v>
      </c>
      <c r="D70" s="9" t="s">
        <v>0</v>
      </c>
      <c r="E70" s="16" t="s">
        <v>103</v>
      </c>
      <c r="F70" s="11">
        <v>8.5</v>
      </c>
      <c r="G70" s="11">
        <f t="shared" si="5"/>
        <v>8.5</v>
      </c>
      <c r="H70" s="12">
        <v>70.4</v>
      </c>
      <c r="I70" s="12">
        <f>25*68.3/H70</f>
        <v>24.254261363636363</v>
      </c>
      <c r="J70" s="12">
        <v>30</v>
      </c>
      <c r="K70" s="35">
        <f>25*17.8/J70</f>
        <v>14.833333333333334</v>
      </c>
      <c r="L70" s="12">
        <v>19.5</v>
      </c>
      <c r="M70" s="12">
        <f>30*L70/56</f>
        <v>10.446428571428571</v>
      </c>
      <c r="N70" s="39">
        <f t="shared" si="6"/>
        <v>58.034023268398265</v>
      </c>
      <c r="O70" s="12">
        <v>2</v>
      </c>
      <c r="P70" s="12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1:29" s="13" customFormat="1" ht="19.5" customHeight="1">
      <c r="A71" s="9">
        <v>7</v>
      </c>
      <c r="B71" s="9" t="s">
        <v>104</v>
      </c>
      <c r="C71" s="9" t="s">
        <v>105</v>
      </c>
      <c r="D71" s="9" t="s">
        <v>0</v>
      </c>
      <c r="E71" s="10" t="s">
        <v>103</v>
      </c>
      <c r="F71" s="11">
        <v>6.8</v>
      </c>
      <c r="G71" s="11">
        <f t="shared" si="5"/>
        <v>6.8</v>
      </c>
      <c r="H71" s="12">
        <v>125</v>
      </c>
      <c r="I71" s="12">
        <f>25*96.1/H71</f>
        <v>19.22</v>
      </c>
      <c r="J71" s="12">
        <v>23.3</v>
      </c>
      <c r="K71" s="12">
        <f>25*18/J71</f>
        <v>19.313304721030043</v>
      </c>
      <c r="L71" s="12">
        <v>10.75</v>
      </c>
      <c r="M71" s="12">
        <f>30*L71/36</f>
        <v>8.958333333333334</v>
      </c>
      <c r="N71" s="39">
        <f t="shared" si="6"/>
        <v>54.29163805436338</v>
      </c>
      <c r="O71" s="12">
        <v>3</v>
      </c>
      <c r="P71" s="12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1:29" s="13" customFormat="1" ht="19.5" customHeight="1">
      <c r="A72" s="9">
        <v>7</v>
      </c>
      <c r="B72" s="9" t="s">
        <v>106</v>
      </c>
      <c r="C72" s="9" t="s">
        <v>8</v>
      </c>
      <c r="D72" s="9" t="s">
        <v>0</v>
      </c>
      <c r="E72" s="10" t="s">
        <v>103</v>
      </c>
      <c r="F72" s="11">
        <v>6.7</v>
      </c>
      <c r="G72" s="11">
        <f t="shared" si="5"/>
        <v>6.7</v>
      </c>
      <c r="H72" s="12">
        <v>134.9</v>
      </c>
      <c r="I72" s="12">
        <f>25*96.1/H72</f>
        <v>17.809488510007412</v>
      </c>
      <c r="J72" s="12">
        <v>34.6</v>
      </c>
      <c r="K72" s="12">
        <f>25*18/J72</f>
        <v>13.005780346820808</v>
      </c>
      <c r="L72" s="12">
        <v>8.5</v>
      </c>
      <c r="M72" s="12">
        <f>30*L72/36</f>
        <v>7.083333333333333</v>
      </c>
      <c r="N72" s="39">
        <f t="shared" si="6"/>
        <v>44.59860219016156</v>
      </c>
      <c r="O72" s="12">
        <v>7</v>
      </c>
      <c r="P72" s="12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</row>
    <row r="73" spans="1:29" s="13" customFormat="1" ht="19.5" customHeight="1">
      <c r="A73" s="17">
        <v>10</v>
      </c>
      <c r="B73" s="17" t="s">
        <v>107</v>
      </c>
      <c r="C73" s="17" t="s">
        <v>95</v>
      </c>
      <c r="D73" s="17" t="s">
        <v>1</v>
      </c>
      <c r="E73" s="18" t="s">
        <v>103</v>
      </c>
      <c r="F73" s="19">
        <v>5.7</v>
      </c>
      <c r="G73" s="19">
        <f t="shared" si="5"/>
        <v>5.7</v>
      </c>
      <c r="H73" s="20">
        <v>110.8</v>
      </c>
      <c r="I73" s="20">
        <f>25*66.4/H73</f>
        <v>14.981949458483758</v>
      </c>
      <c r="J73" s="20">
        <v>29.1</v>
      </c>
      <c r="K73" s="20">
        <f>25*14.4/J73</f>
        <v>12.371134020618555</v>
      </c>
      <c r="L73" s="20">
        <v>18.25</v>
      </c>
      <c r="M73" s="20">
        <f>30*L73/56</f>
        <v>9.776785714285714</v>
      </c>
      <c r="N73" s="40">
        <f t="shared" si="6"/>
        <v>42.82986919338803</v>
      </c>
      <c r="O73" s="20">
        <v>7</v>
      </c>
      <c r="P73" s="12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:29" s="13" customFormat="1" ht="19.5" customHeight="1">
      <c r="A74" s="17">
        <v>8</v>
      </c>
      <c r="B74" s="17" t="s">
        <v>108</v>
      </c>
      <c r="C74" s="17" t="s">
        <v>5</v>
      </c>
      <c r="D74" s="17" t="s">
        <v>1</v>
      </c>
      <c r="E74" s="18" t="s">
        <v>103</v>
      </c>
      <c r="F74" s="19">
        <v>6.8</v>
      </c>
      <c r="G74" s="19">
        <f t="shared" si="5"/>
        <v>6.8</v>
      </c>
      <c r="H74" s="20">
        <v>94.5</v>
      </c>
      <c r="I74" s="20">
        <f>25*66.7/H74</f>
        <v>17.645502645502646</v>
      </c>
      <c r="J74" s="20">
        <v>48</v>
      </c>
      <c r="K74" s="20">
        <f>25*14.5/J74</f>
        <v>7.552083333333333</v>
      </c>
      <c r="L74" s="20">
        <v>4.5</v>
      </c>
      <c r="M74" s="20">
        <f>30*L74/36</f>
        <v>3.75</v>
      </c>
      <c r="N74" s="40">
        <f t="shared" si="6"/>
        <v>35.74758597883598</v>
      </c>
      <c r="O74" s="20">
        <v>13</v>
      </c>
      <c r="P74" s="12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</row>
    <row r="75" spans="1:29" s="13" customFormat="1" ht="19.5" customHeight="1">
      <c r="A75" s="17">
        <v>8</v>
      </c>
      <c r="B75" s="17" t="s">
        <v>109</v>
      </c>
      <c r="C75" s="17" t="s">
        <v>14</v>
      </c>
      <c r="D75" s="17" t="s">
        <v>1</v>
      </c>
      <c r="E75" s="18" t="s">
        <v>103</v>
      </c>
      <c r="F75" s="19">
        <v>6.4</v>
      </c>
      <c r="G75" s="19">
        <f t="shared" si="5"/>
        <v>6.4</v>
      </c>
      <c r="H75" s="20">
        <v>114.5</v>
      </c>
      <c r="I75" s="20">
        <f>25*66.7/H75</f>
        <v>14.563318777292576</v>
      </c>
      <c r="J75" s="20">
        <v>55.6</v>
      </c>
      <c r="K75" s="20">
        <f>25*14.5/J75</f>
        <v>6.51978417266187</v>
      </c>
      <c r="L75" s="20">
        <v>7.25</v>
      </c>
      <c r="M75" s="20">
        <f>30*L75/36</f>
        <v>6.041666666666667</v>
      </c>
      <c r="N75" s="40">
        <f t="shared" si="6"/>
        <v>33.524769616621114</v>
      </c>
      <c r="O75" s="20">
        <v>14</v>
      </c>
      <c r="P75" s="12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</row>
    <row r="76" spans="1:29" s="13" customFormat="1" ht="19.5" customHeight="1">
      <c r="A76" s="9">
        <v>7</v>
      </c>
      <c r="B76" s="9" t="s">
        <v>111</v>
      </c>
      <c r="C76" s="9" t="s">
        <v>112</v>
      </c>
      <c r="D76" s="9" t="s">
        <v>0</v>
      </c>
      <c r="E76" s="10" t="s">
        <v>110</v>
      </c>
      <c r="F76" s="11">
        <v>9.1</v>
      </c>
      <c r="G76" s="11">
        <f t="shared" si="5"/>
        <v>9.1</v>
      </c>
      <c r="H76" s="12">
        <v>96.1</v>
      </c>
      <c r="I76" s="12">
        <f>25*96.1/H76</f>
        <v>25</v>
      </c>
      <c r="J76" s="12">
        <v>48.5</v>
      </c>
      <c r="K76" s="12">
        <f>25*18/J76</f>
        <v>9.278350515463918</v>
      </c>
      <c r="L76" s="12">
        <v>10.25</v>
      </c>
      <c r="M76" s="12">
        <f>30*L76/36</f>
        <v>8.541666666666666</v>
      </c>
      <c r="N76" s="39">
        <f t="shared" si="6"/>
        <v>51.920017182130586</v>
      </c>
      <c r="O76" s="12">
        <v>5</v>
      </c>
      <c r="P76" s="12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</row>
    <row r="77" spans="1:29" s="21" customFormat="1" ht="19.5" customHeight="1">
      <c r="A77" s="9">
        <v>9</v>
      </c>
      <c r="B77" s="9" t="s">
        <v>117</v>
      </c>
      <c r="C77" s="9" t="s">
        <v>72</v>
      </c>
      <c r="D77" s="9" t="s">
        <v>0</v>
      </c>
      <c r="E77" s="10" t="s">
        <v>110</v>
      </c>
      <c r="F77" s="11">
        <v>7.9</v>
      </c>
      <c r="G77" s="11">
        <f t="shared" si="5"/>
        <v>7.9</v>
      </c>
      <c r="H77" s="12">
        <v>71.1</v>
      </c>
      <c r="I77" s="12">
        <f>25*66.5/H77</f>
        <v>23.38255977496484</v>
      </c>
      <c r="J77" s="12">
        <v>49.4</v>
      </c>
      <c r="K77" s="12">
        <f>25*19.8/J77</f>
        <v>10.020242914979757</v>
      </c>
      <c r="L77" s="12">
        <v>5.4</v>
      </c>
      <c r="M77" s="12">
        <f>30*L77/56</f>
        <v>2.892857142857143</v>
      </c>
      <c r="N77" s="39">
        <f t="shared" si="6"/>
        <v>44.195659832801745</v>
      </c>
      <c r="O77" s="12">
        <v>5</v>
      </c>
      <c r="P77" s="20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</row>
    <row r="78" spans="1:29" s="21" customFormat="1" ht="19.5" customHeight="1">
      <c r="A78" s="17">
        <v>9</v>
      </c>
      <c r="B78" s="17" t="s">
        <v>114</v>
      </c>
      <c r="C78" s="17" t="s">
        <v>115</v>
      </c>
      <c r="D78" s="17" t="s">
        <v>1</v>
      </c>
      <c r="E78" s="18" t="s">
        <v>110</v>
      </c>
      <c r="F78" s="19">
        <v>7.2</v>
      </c>
      <c r="G78" s="19">
        <f t="shared" si="5"/>
        <v>7.2</v>
      </c>
      <c r="H78" s="20">
        <v>112.1</v>
      </c>
      <c r="I78" s="20">
        <f>25*24.2/H78</f>
        <v>5.3969669937555755</v>
      </c>
      <c r="J78" s="20">
        <v>15.6</v>
      </c>
      <c r="K78" s="20">
        <f>25*14.6/J78</f>
        <v>23.397435897435898</v>
      </c>
      <c r="L78" s="20">
        <v>9.25</v>
      </c>
      <c r="M78" s="20">
        <f>30*L78/56</f>
        <v>4.955357142857143</v>
      </c>
      <c r="N78" s="40">
        <f t="shared" si="6"/>
        <v>40.949760034048616</v>
      </c>
      <c r="O78" s="20">
        <v>5</v>
      </c>
      <c r="P78" s="20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</row>
    <row r="79" spans="1:29" s="21" customFormat="1" ht="19.5" customHeight="1">
      <c r="A79" s="11">
        <v>7</v>
      </c>
      <c r="B79" s="9" t="s">
        <v>135</v>
      </c>
      <c r="C79" s="9" t="s">
        <v>22</v>
      </c>
      <c r="D79" s="9" t="s">
        <v>0</v>
      </c>
      <c r="E79" s="16" t="s">
        <v>118</v>
      </c>
      <c r="F79" s="11">
        <v>8.5</v>
      </c>
      <c r="G79" s="11">
        <f t="shared" si="5"/>
        <v>8.5</v>
      </c>
      <c r="H79" s="12">
        <v>104.2</v>
      </c>
      <c r="I79" s="12">
        <f>25*96.1/H79</f>
        <v>23.05662188099808</v>
      </c>
      <c r="J79" s="12">
        <v>18</v>
      </c>
      <c r="K79" s="12">
        <f>25*18/J79</f>
        <v>25</v>
      </c>
      <c r="L79" s="12">
        <v>10.5</v>
      </c>
      <c r="M79" s="12">
        <f>30*L79/36</f>
        <v>8.75</v>
      </c>
      <c r="N79" s="39">
        <f t="shared" si="6"/>
        <v>65.30662188099808</v>
      </c>
      <c r="O79" s="12">
        <v>1</v>
      </c>
      <c r="P79" s="20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</row>
    <row r="80" spans="1:29" s="21" customFormat="1" ht="19.5" customHeight="1">
      <c r="A80" s="11">
        <v>8</v>
      </c>
      <c r="B80" s="9" t="s">
        <v>126</v>
      </c>
      <c r="C80" s="9" t="s">
        <v>122</v>
      </c>
      <c r="D80" s="9" t="s">
        <v>0</v>
      </c>
      <c r="E80" s="16" t="s">
        <v>118</v>
      </c>
      <c r="F80" s="11">
        <v>9.2</v>
      </c>
      <c r="G80" s="11">
        <f t="shared" si="5"/>
        <v>9.2</v>
      </c>
      <c r="H80" s="12">
        <v>82.6</v>
      </c>
      <c r="I80" s="12">
        <f>25*76/H80</f>
        <v>23.002421307506054</v>
      </c>
      <c r="J80" s="12">
        <v>17.3</v>
      </c>
      <c r="K80" s="12">
        <f>25*17.3/J80</f>
        <v>25</v>
      </c>
      <c r="L80" s="12">
        <v>8.25</v>
      </c>
      <c r="M80" s="12">
        <f>30*L80/36</f>
        <v>6.875</v>
      </c>
      <c r="N80" s="39">
        <f t="shared" si="6"/>
        <v>64.07742130750606</v>
      </c>
      <c r="O80" s="12">
        <v>1</v>
      </c>
      <c r="P80" s="20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</row>
    <row r="81" spans="1:29" s="21" customFormat="1" ht="19.5" customHeight="1">
      <c r="A81" s="11">
        <v>9</v>
      </c>
      <c r="B81" s="9" t="s">
        <v>130</v>
      </c>
      <c r="C81" s="9" t="s">
        <v>58</v>
      </c>
      <c r="D81" s="9" t="s">
        <v>0</v>
      </c>
      <c r="E81" s="16" t="s">
        <v>118</v>
      </c>
      <c r="F81" s="11">
        <v>7.8</v>
      </c>
      <c r="G81" s="11">
        <f t="shared" si="5"/>
        <v>7.8</v>
      </c>
      <c r="H81" s="12">
        <v>68.5</v>
      </c>
      <c r="I81" s="12">
        <f>25*66.5/H81</f>
        <v>24.27007299270073</v>
      </c>
      <c r="J81" s="12">
        <v>19.8</v>
      </c>
      <c r="K81" s="12">
        <f>25*19.8/J81</f>
        <v>25</v>
      </c>
      <c r="L81" s="12">
        <v>14.75</v>
      </c>
      <c r="M81" s="12">
        <f>30*L81/56</f>
        <v>7.901785714285714</v>
      </c>
      <c r="N81" s="39">
        <f t="shared" si="6"/>
        <v>64.97185870698644</v>
      </c>
      <c r="O81" s="12">
        <v>1</v>
      </c>
      <c r="P81" s="20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</row>
    <row r="82" spans="1:29" s="21" customFormat="1" ht="19.5" customHeight="1">
      <c r="A82" s="19">
        <v>9</v>
      </c>
      <c r="B82" s="17" t="s">
        <v>120</v>
      </c>
      <c r="C82" s="17" t="s">
        <v>35</v>
      </c>
      <c r="D82" s="17" t="s">
        <v>1</v>
      </c>
      <c r="E82" s="34" t="s">
        <v>118</v>
      </c>
      <c r="F82" s="19">
        <v>7.7</v>
      </c>
      <c r="G82" s="19">
        <f t="shared" si="5"/>
        <v>7.7</v>
      </c>
      <c r="H82" s="20">
        <v>24.2</v>
      </c>
      <c r="I82" s="20">
        <f>25*24.2/H82</f>
        <v>25</v>
      </c>
      <c r="J82" s="20">
        <v>21.4</v>
      </c>
      <c r="K82" s="20">
        <f>25*14.6/J82</f>
        <v>17.05607476635514</v>
      </c>
      <c r="L82" s="20">
        <v>15.5</v>
      </c>
      <c r="M82" s="20">
        <f>30*L82/56</f>
        <v>8.303571428571429</v>
      </c>
      <c r="N82" s="40">
        <f t="shared" si="6"/>
        <v>58.05964619492657</v>
      </c>
      <c r="O82" s="20">
        <v>1</v>
      </c>
      <c r="P82" s="20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</row>
    <row r="83" spans="1:29" s="21" customFormat="1" ht="19.5" customHeight="1">
      <c r="A83" s="11">
        <v>8</v>
      </c>
      <c r="B83" s="9" t="s">
        <v>119</v>
      </c>
      <c r="C83" s="9" t="s">
        <v>105</v>
      </c>
      <c r="D83" s="9" t="s">
        <v>0</v>
      </c>
      <c r="E83" s="16" t="s">
        <v>118</v>
      </c>
      <c r="F83" s="11">
        <v>9.3</v>
      </c>
      <c r="G83" s="11">
        <f t="shared" si="5"/>
        <v>9.3</v>
      </c>
      <c r="H83" s="12">
        <v>76</v>
      </c>
      <c r="I83" s="12">
        <f>25*76/H83</f>
        <v>25</v>
      </c>
      <c r="J83" s="12">
        <v>31.7</v>
      </c>
      <c r="K83" s="12">
        <f>25*17.3/J83</f>
        <v>13.64353312302839</v>
      </c>
      <c r="L83" s="12">
        <v>16.5</v>
      </c>
      <c r="M83" s="12">
        <f>30*L83/36</f>
        <v>13.75</v>
      </c>
      <c r="N83" s="39">
        <f t="shared" si="6"/>
        <v>61.69353312302839</v>
      </c>
      <c r="O83" s="12">
        <v>2</v>
      </c>
      <c r="P83" s="20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  <row r="84" spans="1:29" s="21" customFormat="1" ht="19.5" customHeight="1">
      <c r="A84" s="19">
        <v>11</v>
      </c>
      <c r="B84" s="17" t="s">
        <v>134</v>
      </c>
      <c r="C84" s="17" t="s">
        <v>115</v>
      </c>
      <c r="D84" s="17" t="s">
        <v>1</v>
      </c>
      <c r="E84" s="34" t="s">
        <v>118</v>
      </c>
      <c r="F84" s="19">
        <v>8.7</v>
      </c>
      <c r="G84" s="19">
        <f t="shared" si="5"/>
        <v>8.7</v>
      </c>
      <c r="H84" s="20">
        <v>84.4</v>
      </c>
      <c r="I84" s="20">
        <f>25*65.8/H84</f>
        <v>19.490521327014218</v>
      </c>
      <c r="J84" s="20">
        <v>21.2</v>
      </c>
      <c r="K84" s="20">
        <f>25*13.8/J84</f>
        <v>16.27358490566038</v>
      </c>
      <c r="L84" s="20">
        <v>16.5</v>
      </c>
      <c r="M84" s="20">
        <f>30*L84/56</f>
        <v>8.839285714285714</v>
      </c>
      <c r="N84" s="40">
        <f t="shared" si="6"/>
        <v>53.30339194696031</v>
      </c>
      <c r="O84" s="20">
        <v>5</v>
      </c>
      <c r="P84" s="20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</row>
    <row r="85" spans="1:29" s="21" customFormat="1" ht="19.5" customHeight="1">
      <c r="A85" s="11">
        <v>8</v>
      </c>
      <c r="B85" s="9" t="s">
        <v>123</v>
      </c>
      <c r="C85" s="9" t="s">
        <v>7</v>
      </c>
      <c r="D85" s="9" t="s">
        <v>0</v>
      </c>
      <c r="E85" s="16" t="s">
        <v>118</v>
      </c>
      <c r="F85" s="11">
        <v>8.8</v>
      </c>
      <c r="G85" s="11">
        <f t="shared" si="5"/>
        <v>8.8</v>
      </c>
      <c r="H85" s="12">
        <v>99.7</v>
      </c>
      <c r="I85" s="12">
        <f>25*76/H85</f>
        <v>19.05717151454363</v>
      </c>
      <c r="J85" s="12">
        <v>51.2</v>
      </c>
      <c r="K85" s="12">
        <f>25*17.3/J85</f>
        <v>8.447265625</v>
      </c>
      <c r="L85" s="12">
        <v>13.5</v>
      </c>
      <c r="M85" s="12">
        <f>30*L85/36</f>
        <v>11.25</v>
      </c>
      <c r="N85" s="39">
        <f t="shared" si="6"/>
        <v>47.55443713954363</v>
      </c>
      <c r="O85" s="12">
        <v>6</v>
      </c>
      <c r="P85" s="20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</row>
    <row r="86" spans="1:29" s="21" customFormat="1" ht="19.5" customHeight="1">
      <c r="A86" s="33" t="s">
        <v>127</v>
      </c>
      <c r="B86" s="17" t="s">
        <v>132</v>
      </c>
      <c r="C86" s="17" t="s">
        <v>133</v>
      </c>
      <c r="D86" s="17" t="s">
        <v>1</v>
      </c>
      <c r="E86" s="34" t="s">
        <v>118</v>
      </c>
      <c r="F86" s="19">
        <v>8.1</v>
      </c>
      <c r="G86" s="19">
        <f t="shared" si="5"/>
        <v>8.1</v>
      </c>
      <c r="H86" s="20">
        <v>99.9</v>
      </c>
      <c r="I86" s="20">
        <f>25*66.7/H86</f>
        <v>16.69169169169169</v>
      </c>
      <c r="J86" s="20">
        <v>14.9</v>
      </c>
      <c r="K86" s="20">
        <f>25*14.5/J86</f>
        <v>24.328859060402685</v>
      </c>
      <c r="L86" s="20">
        <v>6.25</v>
      </c>
      <c r="M86" s="20">
        <f>30*L86/36</f>
        <v>5.208333333333333</v>
      </c>
      <c r="N86" s="40">
        <f t="shared" si="6"/>
        <v>54.32888408542771</v>
      </c>
      <c r="O86" s="20">
        <v>6</v>
      </c>
      <c r="P86" s="20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</row>
    <row r="87" spans="1:29" s="21" customFormat="1" ht="19.5" customHeight="1">
      <c r="A87" s="19">
        <v>10</v>
      </c>
      <c r="B87" s="17" t="s">
        <v>124</v>
      </c>
      <c r="C87" s="17" t="s">
        <v>68</v>
      </c>
      <c r="D87" s="17" t="s">
        <v>1</v>
      </c>
      <c r="E87" s="34" t="s">
        <v>118</v>
      </c>
      <c r="F87" s="19">
        <v>6.5</v>
      </c>
      <c r="G87" s="19">
        <f t="shared" si="5"/>
        <v>6.5</v>
      </c>
      <c r="H87" s="20">
        <v>67.8</v>
      </c>
      <c r="I87" s="20">
        <f>25*66.4/H87</f>
        <v>24.483775811209444</v>
      </c>
      <c r="J87" s="20">
        <v>66.6</v>
      </c>
      <c r="K87" s="20">
        <f>25*14.4/J87</f>
        <v>5.405405405405406</v>
      </c>
      <c r="L87" s="20">
        <v>14.5</v>
      </c>
      <c r="M87" s="20">
        <f>30*L87/56</f>
        <v>7.767857142857143</v>
      </c>
      <c r="N87" s="40">
        <f t="shared" si="6"/>
        <v>44.157038359472</v>
      </c>
      <c r="O87" s="20">
        <v>6</v>
      </c>
      <c r="P87" s="20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</row>
    <row r="88" spans="1:29" s="21" customFormat="1" ht="19.5" customHeight="1">
      <c r="A88" s="19">
        <v>11</v>
      </c>
      <c r="B88" s="17" t="s">
        <v>121</v>
      </c>
      <c r="C88" s="17" t="s">
        <v>129</v>
      </c>
      <c r="D88" s="17" t="s">
        <v>1</v>
      </c>
      <c r="E88" s="34" t="s">
        <v>118</v>
      </c>
      <c r="F88" s="19">
        <v>7</v>
      </c>
      <c r="G88" s="19">
        <f t="shared" si="5"/>
        <v>7</v>
      </c>
      <c r="H88" s="20">
        <v>106.2</v>
      </c>
      <c r="I88" s="20">
        <f>25*65.8/H88</f>
        <v>15.489642184557438</v>
      </c>
      <c r="J88" s="20">
        <v>19.8</v>
      </c>
      <c r="K88" s="20">
        <f>25*13.8/J88</f>
        <v>17.424242424242422</v>
      </c>
      <c r="L88" s="20">
        <v>18</v>
      </c>
      <c r="M88" s="20">
        <f>30*L88/56</f>
        <v>9.642857142857142</v>
      </c>
      <c r="N88" s="40">
        <f t="shared" si="6"/>
        <v>49.556741751657</v>
      </c>
      <c r="O88" s="20">
        <v>6</v>
      </c>
      <c r="P88" s="20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</row>
    <row r="89" spans="1:29" s="21" customFormat="1" ht="19.5" customHeight="1">
      <c r="A89" s="11">
        <v>8</v>
      </c>
      <c r="B89" s="9" t="s">
        <v>121</v>
      </c>
      <c r="C89" s="9" t="s">
        <v>80</v>
      </c>
      <c r="D89" s="9" t="s">
        <v>0</v>
      </c>
      <c r="E89" s="16" t="s">
        <v>118</v>
      </c>
      <c r="F89" s="11">
        <v>8.5</v>
      </c>
      <c r="G89" s="11">
        <f t="shared" si="5"/>
        <v>8.5</v>
      </c>
      <c r="H89" s="12">
        <v>90.9</v>
      </c>
      <c r="I89" s="12">
        <f>25*76/H89</f>
        <v>20.9020902090209</v>
      </c>
      <c r="J89" s="12">
        <v>47.1</v>
      </c>
      <c r="K89" s="12">
        <f>25*17.3/J89</f>
        <v>9.182590233545648</v>
      </c>
      <c r="L89" s="12">
        <v>5.5</v>
      </c>
      <c r="M89" s="12">
        <f>30*L89/36</f>
        <v>4.583333333333333</v>
      </c>
      <c r="N89" s="39">
        <f t="shared" si="6"/>
        <v>43.16801377589989</v>
      </c>
      <c r="O89" s="12">
        <v>7</v>
      </c>
      <c r="P89" s="20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</row>
    <row r="90" spans="1:29" s="21" customFormat="1" ht="19.5" customHeight="1">
      <c r="A90" s="33" t="s">
        <v>127</v>
      </c>
      <c r="B90" s="17" t="s">
        <v>121</v>
      </c>
      <c r="C90" s="17" t="s">
        <v>131</v>
      </c>
      <c r="D90" s="17" t="s">
        <v>1</v>
      </c>
      <c r="E90" s="34" t="s">
        <v>118</v>
      </c>
      <c r="F90" s="19">
        <v>5.6</v>
      </c>
      <c r="G90" s="19">
        <f t="shared" si="5"/>
        <v>5.6</v>
      </c>
      <c r="H90" s="20">
        <v>89.2</v>
      </c>
      <c r="I90" s="20">
        <f>25*66.7/H90</f>
        <v>18.693946188340806</v>
      </c>
      <c r="J90" s="20">
        <v>32</v>
      </c>
      <c r="K90" s="20">
        <f>25*14.5/J90</f>
        <v>11.328125</v>
      </c>
      <c r="L90" s="20">
        <v>6.5</v>
      </c>
      <c r="M90" s="20">
        <f>30*L90/36</f>
        <v>5.416666666666667</v>
      </c>
      <c r="N90" s="40">
        <f t="shared" si="6"/>
        <v>41.03873785500747</v>
      </c>
      <c r="O90" s="20">
        <v>11</v>
      </c>
      <c r="P90" s="20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21" customFormat="1" ht="19.5" customHeight="1">
      <c r="A91" s="17">
        <v>7</v>
      </c>
      <c r="B91" s="17" t="s">
        <v>158</v>
      </c>
      <c r="C91" s="17" t="s">
        <v>40</v>
      </c>
      <c r="D91" s="17" t="s">
        <v>1</v>
      </c>
      <c r="E91" s="18" t="s">
        <v>155</v>
      </c>
      <c r="F91" s="19">
        <v>5.8</v>
      </c>
      <c r="G91" s="19">
        <f t="shared" si="5"/>
        <v>5.8</v>
      </c>
      <c r="H91" s="20">
        <v>88</v>
      </c>
      <c r="I91" s="20">
        <f>25*35.5/H91</f>
        <v>10.085227272727273</v>
      </c>
      <c r="J91" s="20">
        <v>15.6</v>
      </c>
      <c r="K91" s="20">
        <f>25*15.6/J91</f>
        <v>25</v>
      </c>
      <c r="L91" s="20">
        <v>11.75</v>
      </c>
      <c r="M91" s="20">
        <f>30*L91/36</f>
        <v>9.791666666666666</v>
      </c>
      <c r="N91" s="40">
        <f t="shared" si="6"/>
        <v>50.67689393939394</v>
      </c>
      <c r="O91" s="20">
        <v>1</v>
      </c>
      <c r="P91" s="20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21" customFormat="1" ht="19.5" customHeight="1">
      <c r="A92" s="17">
        <v>8</v>
      </c>
      <c r="B92" s="17" t="s">
        <v>159</v>
      </c>
      <c r="C92" s="17" t="s">
        <v>41</v>
      </c>
      <c r="D92" s="17" t="s">
        <v>0</v>
      </c>
      <c r="E92" s="18" t="s">
        <v>155</v>
      </c>
      <c r="F92" s="19">
        <v>5.6</v>
      </c>
      <c r="G92" s="19">
        <f t="shared" si="5"/>
        <v>5.6</v>
      </c>
      <c r="H92" s="20">
        <v>71</v>
      </c>
      <c r="I92" s="20">
        <f>25*66.7/H92</f>
        <v>23.485915492957748</v>
      </c>
      <c r="J92" s="20">
        <v>15.9</v>
      </c>
      <c r="K92" s="20">
        <f>25*14.5/J92</f>
        <v>22.79874213836478</v>
      </c>
      <c r="L92" s="20">
        <v>13.25</v>
      </c>
      <c r="M92" s="20">
        <f>30*L92/36</f>
        <v>11.041666666666666</v>
      </c>
      <c r="N92" s="40">
        <f t="shared" si="6"/>
        <v>62.92632429798919</v>
      </c>
      <c r="O92" s="20">
        <v>1</v>
      </c>
      <c r="P92" s="20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13" customFormat="1" ht="19.5" customHeight="1">
      <c r="A93" s="17">
        <v>9</v>
      </c>
      <c r="B93" s="17" t="s">
        <v>160</v>
      </c>
      <c r="C93" s="17" t="s">
        <v>73</v>
      </c>
      <c r="D93" s="17" t="s">
        <v>0</v>
      </c>
      <c r="E93" s="18" t="s">
        <v>155</v>
      </c>
      <c r="F93" s="19">
        <v>8.3</v>
      </c>
      <c r="G93" s="19">
        <f t="shared" si="5"/>
        <v>8.3</v>
      </c>
      <c r="H93" s="20">
        <v>111.3</v>
      </c>
      <c r="I93" s="20">
        <f>25*24.2/H93</f>
        <v>5.435759209344115</v>
      </c>
      <c r="J93" s="20">
        <v>16.1</v>
      </c>
      <c r="K93" s="20">
        <f>25*14.6/J93</f>
        <v>22.670807453416145</v>
      </c>
      <c r="L93" s="20">
        <v>15</v>
      </c>
      <c r="M93" s="20">
        <f>30*L93/56</f>
        <v>8.035714285714286</v>
      </c>
      <c r="N93" s="40">
        <f t="shared" si="6"/>
        <v>44.44228094847455</v>
      </c>
      <c r="O93" s="20">
        <v>2</v>
      </c>
      <c r="P93" s="12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13" customFormat="1" ht="19.5" customHeight="1">
      <c r="A94" s="9">
        <v>9</v>
      </c>
      <c r="B94" s="9" t="s">
        <v>161</v>
      </c>
      <c r="C94" s="9" t="s">
        <v>23</v>
      </c>
      <c r="D94" s="9" t="s">
        <v>0</v>
      </c>
      <c r="E94" s="10" t="s">
        <v>155</v>
      </c>
      <c r="F94" s="11">
        <v>7.2</v>
      </c>
      <c r="G94" s="11">
        <f t="shared" si="5"/>
        <v>7.2</v>
      </c>
      <c r="H94" s="12">
        <v>91.6</v>
      </c>
      <c r="I94" s="12">
        <f>25*66.5/H94</f>
        <v>18.149563318777293</v>
      </c>
      <c r="J94" s="12">
        <v>34.6</v>
      </c>
      <c r="K94" s="12">
        <f>25*19.8/J94</f>
        <v>14.30635838150289</v>
      </c>
      <c r="L94" s="12">
        <v>10.25</v>
      </c>
      <c r="M94" s="12">
        <f>30*L94/56</f>
        <v>5.491071428571429</v>
      </c>
      <c r="N94" s="39">
        <f t="shared" si="6"/>
        <v>45.14699312885161</v>
      </c>
      <c r="O94" s="12">
        <v>4</v>
      </c>
      <c r="P94" s="12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13" customFormat="1" ht="19.5" customHeight="1">
      <c r="A95" s="17">
        <v>9</v>
      </c>
      <c r="B95" s="17" t="s">
        <v>156</v>
      </c>
      <c r="C95" s="17" t="s">
        <v>97</v>
      </c>
      <c r="D95" s="17" t="s">
        <v>1</v>
      </c>
      <c r="E95" s="18" t="s">
        <v>155</v>
      </c>
      <c r="F95" s="19">
        <v>0</v>
      </c>
      <c r="G95" s="19">
        <f t="shared" si="5"/>
        <v>0</v>
      </c>
      <c r="H95" s="20">
        <v>113</v>
      </c>
      <c r="I95" s="20">
        <f>25*24.2/H95</f>
        <v>5.353982300884955</v>
      </c>
      <c r="J95" s="20">
        <v>35.9</v>
      </c>
      <c r="K95" s="20">
        <f>25*14.6/J95</f>
        <v>10.167130919220057</v>
      </c>
      <c r="L95" s="20">
        <v>21.75</v>
      </c>
      <c r="M95" s="20">
        <f>30*L95/56</f>
        <v>11.651785714285714</v>
      </c>
      <c r="N95" s="40">
        <f t="shared" si="6"/>
        <v>27.172898934390723</v>
      </c>
      <c r="O95" s="20">
        <v>10</v>
      </c>
      <c r="P95" s="12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13" customFormat="1" ht="19.5" customHeight="1">
      <c r="A96" s="17">
        <v>10</v>
      </c>
      <c r="B96" s="17" t="s">
        <v>157</v>
      </c>
      <c r="C96" s="17" t="s">
        <v>3</v>
      </c>
      <c r="D96" s="17" t="s">
        <v>1</v>
      </c>
      <c r="E96" s="18" t="s">
        <v>155</v>
      </c>
      <c r="F96" s="19">
        <v>6.6</v>
      </c>
      <c r="G96" s="19">
        <f t="shared" si="5"/>
        <v>6.6</v>
      </c>
      <c r="H96" s="20">
        <v>107.1</v>
      </c>
      <c r="I96" s="20">
        <f>25*66.4/H96</f>
        <v>15.499533146591974</v>
      </c>
      <c r="J96" s="20">
        <v>53.2</v>
      </c>
      <c r="K96" s="20">
        <f>25*14.4/J96</f>
        <v>6.7669172932330826</v>
      </c>
      <c r="L96" s="20">
        <v>12.75</v>
      </c>
      <c r="M96" s="20">
        <f>30*L96/56</f>
        <v>6.830357142857143</v>
      </c>
      <c r="N96" s="40">
        <f t="shared" si="6"/>
        <v>35.6968075826822</v>
      </c>
      <c r="O96" s="20">
        <v>10</v>
      </c>
      <c r="P96" s="12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1:29" s="13" customFormat="1" ht="19.5" customHeight="1">
      <c r="A97" s="17">
        <v>11</v>
      </c>
      <c r="B97" s="17" t="s">
        <v>149</v>
      </c>
      <c r="C97" s="17" t="s">
        <v>6</v>
      </c>
      <c r="D97" s="17" t="s">
        <v>1</v>
      </c>
      <c r="E97" s="18" t="s">
        <v>136</v>
      </c>
      <c r="F97" s="19">
        <v>7.8</v>
      </c>
      <c r="G97" s="19">
        <f>20*F97/20</f>
        <v>7.8</v>
      </c>
      <c r="H97" s="20">
        <v>70.8</v>
      </c>
      <c r="I97" s="20">
        <f>25*65.8/H97</f>
        <v>23.23446327683616</v>
      </c>
      <c r="J97" s="20">
        <v>13.8</v>
      </c>
      <c r="K97" s="20">
        <f>25*13.8/J97</f>
        <v>25</v>
      </c>
      <c r="L97" s="20">
        <v>16.9</v>
      </c>
      <c r="M97" s="20">
        <f>30*L97/56</f>
        <v>9.053571428571427</v>
      </c>
      <c r="N97" s="40">
        <f>G97+I97+K97+M97</f>
        <v>65.0880347054076</v>
      </c>
      <c r="O97" s="20">
        <v>1</v>
      </c>
      <c r="P97" s="12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1:29" s="13" customFormat="1" ht="19.5" customHeight="1">
      <c r="A98" s="9">
        <v>7</v>
      </c>
      <c r="B98" s="9" t="s">
        <v>139</v>
      </c>
      <c r="C98" s="9" t="s">
        <v>22</v>
      </c>
      <c r="D98" s="9" t="s">
        <v>0</v>
      </c>
      <c r="E98" s="10" t="s">
        <v>136</v>
      </c>
      <c r="F98" s="11">
        <v>8.7</v>
      </c>
      <c r="G98" s="11">
        <f>20*F98/20</f>
        <v>8.7</v>
      </c>
      <c r="H98" s="12">
        <v>112.2</v>
      </c>
      <c r="I98" s="12">
        <f>25*96.1/H98</f>
        <v>21.4126559714795</v>
      </c>
      <c r="J98" s="12">
        <v>34.3</v>
      </c>
      <c r="K98" s="12">
        <f>25*18/J98</f>
        <v>13.119533527696793</v>
      </c>
      <c r="L98" s="12">
        <v>16.25</v>
      </c>
      <c r="M98" s="12">
        <f>30*L98/36</f>
        <v>13.541666666666666</v>
      </c>
      <c r="N98" s="39">
        <f>G98+I98+K98+M98</f>
        <v>56.77385616584296</v>
      </c>
      <c r="O98" s="12">
        <v>2</v>
      </c>
      <c r="P98" s="12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1:29" s="13" customFormat="1" ht="19.5" customHeight="1">
      <c r="A99" s="17">
        <v>8</v>
      </c>
      <c r="B99" s="17" t="s">
        <v>137</v>
      </c>
      <c r="C99" s="17" t="s">
        <v>29</v>
      </c>
      <c r="D99" s="17" t="s">
        <v>1</v>
      </c>
      <c r="E99" s="18" t="s">
        <v>136</v>
      </c>
      <c r="F99" s="19">
        <v>7.5</v>
      </c>
      <c r="G99" s="19">
        <f>20*F99/20</f>
        <v>7.5</v>
      </c>
      <c r="H99" s="20">
        <v>90.9</v>
      </c>
      <c r="I99" s="20">
        <f>25*66.7/H99</f>
        <v>18.344334433443343</v>
      </c>
      <c r="J99" s="20">
        <v>15.9</v>
      </c>
      <c r="K99" s="20">
        <f>25*14.5/J99</f>
        <v>22.79874213836478</v>
      </c>
      <c r="L99" s="20">
        <v>16.5</v>
      </c>
      <c r="M99" s="20">
        <f>30*L99/36</f>
        <v>13.75</v>
      </c>
      <c r="N99" s="40">
        <f>G99+I99+K99+M99</f>
        <v>62.39307657180812</v>
      </c>
      <c r="O99" s="20">
        <v>2</v>
      </c>
      <c r="P99" s="12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1:29" s="13" customFormat="1" ht="19.5" customHeight="1">
      <c r="A100" s="9">
        <v>9</v>
      </c>
      <c r="B100" s="9" t="s">
        <v>113</v>
      </c>
      <c r="C100" s="9" t="s">
        <v>8</v>
      </c>
      <c r="D100" s="9" t="s">
        <v>0</v>
      </c>
      <c r="E100" s="10" t="s">
        <v>136</v>
      </c>
      <c r="F100" s="11">
        <v>8.5</v>
      </c>
      <c r="G100" s="11">
        <f>20*F100/20</f>
        <v>8.5</v>
      </c>
      <c r="H100" s="12">
        <v>66.5</v>
      </c>
      <c r="I100" s="12">
        <f>25*66.5/H100</f>
        <v>25</v>
      </c>
      <c r="J100" s="12">
        <v>29.5</v>
      </c>
      <c r="K100" s="12">
        <f>25*19.8/J100</f>
        <v>16.779661016949152</v>
      </c>
      <c r="L100" s="12">
        <v>22.75</v>
      </c>
      <c r="M100" s="12">
        <f>30*L100/56</f>
        <v>12.1875</v>
      </c>
      <c r="N100" s="39">
        <f>G100+I100+K100+M100</f>
        <v>62.46716101694915</v>
      </c>
      <c r="O100" s="12">
        <v>2</v>
      </c>
      <c r="P100" s="12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1:29" s="21" customFormat="1" ht="19.5" customHeight="1">
      <c r="A101" s="17">
        <v>10</v>
      </c>
      <c r="B101" s="17" t="s">
        <v>148</v>
      </c>
      <c r="C101" s="17" t="s">
        <v>76</v>
      </c>
      <c r="D101" s="17" t="s">
        <v>1</v>
      </c>
      <c r="E101" s="18" t="s">
        <v>136</v>
      </c>
      <c r="F101" s="19">
        <v>7.3</v>
      </c>
      <c r="G101" s="19">
        <f>20*F101/20</f>
        <v>7.3</v>
      </c>
      <c r="H101" s="20">
        <v>66.4</v>
      </c>
      <c r="I101" s="20">
        <f>25*66.4/H101</f>
        <v>25</v>
      </c>
      <c r="J101" s="20">
        <v>26.7</v>
      </c>
      <c r="K101" s="20">
        <f>25*14.4/J101</f>
        <v>13.483146067415731</v>
      </c>
      <c r="L101" s="20">
        <v>15.75</v>
      </c>
      <c r="M101" s="20">
        <f>30*L101/56</f>
        <v>8.4375</v>
      </c>
      <c r="N101" s="40">
        <f>G101+I101+K101+M101</f>
        <v>54.22064606741573</v>
      </c>
      <c r="O101" s="20">
        <v>2</v>
      </c>
      <c r="P101" s="20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1:29" s="21" customFormat="1" ht="19.5" customHeight="1">
      <c r="A102" s="17">
        <v>9</v>
      </c>
      <c r="B102" s="17" t="s">
        <v>146</v>
      </c>
      <c r="C102" s="17" t="s">
        <v>147</v>
      </c>
      <c r="D102" s="17" t="s">
        <v>1</v>
      </c>
      <c r="E102" s="18" t="s">
        <v>136</v>
      </c>
      <c r="F102" s="19">
        <v>5</v>
      </c>
      <c r="G102" s="19">
        <f>20*F102/20</f>
        <v>5</v>
      </c>
      <c r="H102" s="20">
        <v>83.5</v>
      </c>
      <c r="I102" s="20">
        <f>25*24.2/H102</f>
        <v>7.245508982035928</v>
      </c>
      <c r="J102" s="20">
        <v>14.6</v>
      </c>
      <c r="K102" s="20">
        <f>25*14.6/J102</f>
        <v>25</v>
      </c>
      <c r="L102" s="20">
        <v>8.25</v>
      </c>
      <c r="M102" s="20">
        <f>30*L102/56</f>
        <v>4.419642857142857</v>
      </c>
      <c r="N102" s="40">
        <f>G102+I102+K102+M102</f>
        <v>41.66515183917878</v>
      </c>
      <c r="O102" s="20">
        <v>4</v>
      </c>
      <c r="P102" s="20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1:29" s="21" customFormat="1" ht="19.5" customHeight="1">
      <c r="A103" s="9">
        <v>10</v>
      </c>
      <c r="B103" s="9" t="s">
        <v>140</v>
      </c>
      <c r="C103" s="9" t="s">
        <v>15</v>
      </c>
      <c r="D103" s="9" t="s">
        <v>0</v>
      </c>
      <c r="E103" s="10" t="s">
        <v>136</v>
      </c>
      <c r="F103" s="11">
        <v>9</v>
      </c>
      <c r="G103" s="11">
        <f>20*F103/20</f>
        <v>9</v>
      </c>
      <c r="H103" s="12">
        <v>87.9</v>
      </c>
      <c r="I103" s="12">
        <f>25*68.3/H103</f>
        <v>19.425483503981795</v>
      </c>
      <c r="J103" s="12">
        <v>48.8</v>
      </c>
      <c r="K103" s="35">
        <f>25*17.8/J103</f>
        <v>9.118852459016393</v>
      </c>
      <c r="L103" s="12">
        <v>15</v>
      </c>
      <c r="M103" s="12">
        <f>30*L103/56</f>
        <v>8.035714285714286</v>
      </c>
      <c r="N103" s="39">
        <f>G103+I103+K103+M103</f>
        <v>45.580050248712475</v>
      </c>
      <c r="O103" s="12">
        <v>4</v>
      </c>
      <c r="P103" s="20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1:29" s="21" customFormat="1" ht="19.5" customHeight="1">
      <c r="A104" s="9">
        <v>11</v>
      </c>
      <c r="B104" s="9" t="s">
        <v>143</v>
      </c>
      <c r="C104" s="9" t="s">
        <v>144</v>
      </c>
      <c r="D104" s="9" t="s">
        <v>0</v>
      </c>
      <c r="E104" s="10" t="s">
        <v>136</v>
      </c>
      <c r="F104" s="11">
        <v>8.5</v>
      </c>
      <c r="G104" s="11">
        <f>20*F104/20</f>
        <v>8.5</v>
      </c>
      <c r="H104" s="12">
        <v>104.8</v>
      </c>
      <c r="I104" s="12">
        <f>25*58.2/H104</f>
        <v>13.883587786259543</v>
      </c>
      <c r="J104" s="12">
        <v>34.1</v>
      </c>
      <c r="K104" s="12">
        <f>25*13.8/J104</f>
        <v>10.117302052785924</v>
      </c>
      <c r="L104" s="12">
        <v>21</v>
      </c>
      <c r="M104" s="12">
        <f>30*L104/56</f>
        <v>11.25</v>
      </c>
      <c r="N104" s="39">
        <f>G104+I104+K104+M104</f>
        <v>43.75088983904547</v>
      </c>
      <c r="O104" s="12">
        <v>4</v>
      </c>
      <c r="P104" s="20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1:29" s="21" customFormat="1" ht="19.5" customHeight="1">
      <c r="A105" s="17">
        <v>7</v>
      </c>
      <c r="B105" s="17" t="s">
        <v>145</v>
      </c>
      <c r="C105" s="17" t="s">
        <v>142</v>
      </c>
      <c r="D105" s="17" t="s">
        <v>1</v>
      </c>
      <c r="E105" s="18" t="s">
        <v>136</v>
      </c>
      <c r="F105" s="19">
        <v>4.9</v>
      </c>
      <c r="G105" s="19">
        <f>20*F105/20</f>
        <v>4.9</v>
      </c>
      <c r="H105" s="20">
        <v>97.3</v>
      </c>
      <c r="I105" s="20">
        <f>25*35.5/H105</f>
        <v>9.121274409044194</v>
      </c>
      <c r="J105" s="20">
        <v>28.8</v>
      </c>
      <c r="K105" s="20">
        <f>25*15.6/J105</f>
        <v>13.541666666666666</v>
      </c>
      <c r="L105" s="20">
        <v>5.25</v>
      </c>
      <c r="M105" s="20">
        <f>30*L105/36</f>
        <v>4.375</v>
      </c>
      <c r="N105" s="40">
        <f>G105+I105+K105+M105</f>
        <v>31.93794107571086</v>
      </c>
      <c r="O105" s="20">
        <v>7</v>
      </c>
      <c r="P105" s="20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1:29" s="21" customFormat="1" ht="19.5" customHeight="1">
      <c r="A106" s="17">
        <v>10</v>
      </c>
      <c r="B106" s="17" t="s">
        <v>138</v>
      </c>
      <c r="C106" s="17" t="s">
        <v>141</v>
      </c>
      <c r="D106" s="17" t="s">
        <v>1</v>
      </c>
      <c r="E106" s="18" t="s">
        <v>136</v>
      </c>
      <c r="F106" s="19">
        <v>7.2</v>
      </c>
      <c r="G106" s="19">
        <f>20*F106/20</f>
        <v>7.2</v>
      </c>
      <c r="H106" s="20">
        <v>108.2</v>
      </c>
      <c r="I106" s="20">
        <f>25*66.4/H106</f>
        <v>15.34195933456562</v>
      </c>
      <c r="J106" s="20">
        <v>47.6</v>
      </c>
      <c r="K106" s="20">
        <f>25*14.4/J106</f>
        <v>7.563025210084033</v>
      </c>
      <c r="L106" s="20">
        <v>9</v>
      </c>
      <c r="M106" s="20">
        <f>30*L106/56</f>
        <v>4.821428571428571</v>
      </c>
      <c r="N106" s="40">
        <f>G106+I106+K106+M106</f>
        <v>34.92641311607822</v>
      </c>
      <c r="O106" s="20">
        <v>11</v>
      </c>
      <c r="P106" s="20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1:29" s="21" customFormat="1" ht="19.5" customHeight="1">
      <c r="A107" s="9">
        <v>7</v>
      </c>
      <c r="B107" s="9" t="s">
        <v>151</v>
      </c>
      <c r="C107" s="9" t="s">
        <v>152</v>
      </c>
      <c r="D107" s="9" t="s">
        <v>0</v>
      </c>
      <c r="E107" s="10" t="s">
        <v>150</v>
      </c>
      <c r="F107" s="11">
        <v>8.6</v>
      </c>
      <c r="G107" s="11">
        <f>20*F107/20</f>
        <v>8.6</v>
      </c>
      <c r="H107" s="12">
        <v>120.5</v>
      </c>
      <c r="I107" s="12">
        <f>25*96.1/H107</f>
        <v>19.937759336099585</v>
      </c>
      <c r="J107" s="12">
        <v>51</v>
      </c>
      <c r="K107" s="12">
        <f>25*18/J107</f>
        <v>8.823529411764707</v>
      </c>
      <c r="L107" s="12">
        <v>6.75</v>
      </c>
      <c r="M107" s="12">
        <f>30*L107/36</f>
        <v>5.625</v>
      </c>
      <c r="N107" s="39">
        <f>G107+I107+K107+M107</f>
        <v>42.98628874786429</v>
      </c>
      <c r="O107" s="12">
        <v>8</v>
      </c>
      <c r="P107" s="20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1:29" s="21" customFormat="1" ht="19.5" customHeight="1">
      <c r="A108" s="38" t="s">
        <v>190</v>
      </c>
      <c r="B108" s="38" t="s">
        <v>188</v>
      </c>
      <c r="C108" s="38" t="s">
        <v>189</v>
      </c>
      <c r="D108" s="68" t="s">
        <v>195</v>
      </c>
      <c r="E108" s="69" t="s">
        <v>191</v>
      </c>
      <c r="F108" s="68" t="s">
        <v>187</v>
      </c>
      <c r="G108" s="68"/>
      <c r="H108" s="68" t="s">
        <v>203</v>
      </c>
      <c r="I108" s="68"/>
      <c r="J108" s="69" t="s">
        <v>194</v>
      </c>
      <c r="K108" s="69"/>
      <c r="L108" s="68" t="s">
        <v>192</v>
      </c>
      <c r="M108" s="68"/>
      <c r="N108" s="68" t="s">
        <v>208</v>
      </c>
      <c r="O108" s="51" t="s">
        <v>193</v>
      </c>
      <c r="P108" s="20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1:29" s="21" customFormat="1" ht="19.5" customHeight="1">
      <c r="A109" s="38"/>
      <c r="B109" s="38"/>
      <c r="C109" s="38"/>
      <c r="D109" s="68"/>
      <c r="E109" s="69"/>
      <c r="F109" s="3" t="s">
        <v>206</v>
      </c>
      <c r="G109" s="3" t="s">
        <v>207</v>
      </c>
      <c r="H109" s="3" t="s">
        <v>206</v>
      </c>
      <c r="I109" s="3" t="s">
        <v>207</v>
      </c>
      <c r="J109" s="51" t="s">
        <v>206</v>
      </c>
      <c r="K109" s="51" t="s">
        <v>207</v>
      </c>
      <c r="L109" s="3" t="s">
        <v>206</v>
      </c>
      <c r="M109" s="3" t="s">
        <v>207</v>
      </c>
      <c r="N109" s="68"/>
      <c r="O109" s="51"/>
      <c r="P109" s="20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2015-11-13T09:10:16Z</cp:lastPrinted>
  <dcterms:created xsi:type="dcterms:W3CDTF">2015-11-06T08:29:12Z</dcterms:created>
  <dcterms:modified xsi:type="dcterms:W3CDTF">2015-11-16T02:31:32Z</dcterms:modified>
  <cp:category/>
  <cp:version/>
  <cp:contentType/>
  <cp:contentStatus/>
</cp:coreProperties>
</file>